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0. sjednica/"/>
    </mc:Choice>
  </mc:AlternateContent>
  <xr:revisionPtr revIDLastSave="105" documentId="11_653AFA5D2090FEE77CA5E00070D673B6DFCC33E1" xr6:coauthVersionLast="47" xr6:coauthVersionMax="47" xr10:uidLastSave="{F62F862E-D8AB-40EF-942F-CAA08F784C09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'2022'!$A$1:$U$13605</definedName>
    <definedName name="_xlnm.Print_Area" localSheetId="0">'2022'!$A$2:$I$641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4" i="1" l="1"/>
  <c r="H223" i="1"/>
  <c r="I224" i="1"/>
  <c r="I223" i="1"/>
  <c r="I140" i="1"/>
  <c r="I150" i="1"/>
  <c r="I598" i="1" l="1"/>
  <c r="I596" i="1"/>
  <c r="I594" i="1"/>
  <c r="I592" i="1"/>
  <c r="I590" i="1"/>
  <c r="I588" i="1"/>
  <c r="I581" i="1"/>
  <c r="I578" i="1"/>
  <c r="I576" i="1"/>
  <c r="I566" i="1"/>
  <c r="I554" i="1"/>
  <c r="I553" i="1" s="1"/>
  <c r="I551" i="1"/>
  <c r="I550" i="1" s="1"/>
  <c r="I547" i="1"/>
  <c r="I542" i="1"/>
  <c r="I539" i="1"/>
  <c r="I537" i="1"/>
  <c r="I535" i="1"/>
  <c r="I533" i="1"/>
  <c r="I531" i="1"/>
  <c r="I529" i="1"/>
  <c r="I527" i="1"/>
  <c r="I525" i="1"/>
  <c r="I523" i="1"/>
  <c r="I516" i="1"/>
  <c r="I505" i="1"/>
  <c r="I179" i="1" s="1"/>
  <c r="I178" i="1" s="1"/>
  <c r="I502" i="1"/>
  <c r="I500" i="1"/>
  <c r="I497" i="1"/>
  <c r="I495" i="1"/>
  <c r="I489" i="1"/>
  <c r="I487" i="1"/>
  <c r="I468" i="1"/>
  <c r="I460" i="1"/>
  <c r="I456" i="1"/>
  <c r="I454" i="1"/>
  <c r="I447" i="1"/>
  <c r="I443" i="1"/>
  <c r="I441" i="1"/>
  <c r="I438" i="1"/>
  <c r="I436" i="1"/>
  <c r="I432" i="1"/>
  <c r="I430" i="1"/>
  <c r="I427" i="1"/>
  <c r="I423" i="1"/>
  <c r="I420" i="1"/>
  <c r="I418" i="1"/>
  <c r="I416" i="1"/>
  <c r="I414" i="1"/>
  <c r="I411" i="1"/>
  <c r="I392" i="1"/>
  <c r="I390" i="1"/>
  <c r="I384" i="1"/>
  <c r="I375" i="1"/>
  <c r="I370" i="1"/>
  <c r="I327" i="1"/>
  <c r="I315" i="1"/>
  <c r="I314" i="1"/>
  <c r="I313" i="1"/>
  <c r="I264" i="1"/>
  <c r="I259" i="1"/>
  <c r="I258" i="1" s="1"/>
  <c r="I257" i="1" s="1"/>
  <c r="I256" i="1" s="1"/>
  <c r="I254" i="1"/>
  <c r="I253" i="1" s="1"/>
  <c r="I252" i="1" s="1"/>
  <c r="I249" i="1"/>
  <c r="I248" i="1"/>
  <c r="I247" i="1"/>
  <c r="I246" i="1"/>
  <c r="I245" i="1"/>
  <c r="I242" i="1"/>
  <c r="I241" i="1"/>
  <c r="I240" i="1"/>
  <c r="I238" i="1"/>
  <c r="I237" i="1"/>
  <c r="I235" i="1"/>
  <c r="I234" i="1"/>
  <c r="I233" i="1"/>
  <c r="I232" i="1"/>
  <c r="I231" i="1"/>
  <c r="I229" i="1"/>
  <c r="I228" i="1"/>
  <c r="I227" i="1"/>
  <c r="I225" i="1"/>
  <c r="I222" i="1"/>
  <c r="I221" i="1"/>
  <c r="I219" i="1"/>
  <c r="I218" i="1"/>
  <c r="I217" i="1"/>
  <c r="I216" i="1"/>
  <c r="I215" i="1"/>
  <c r="I212" i="1"/>
  <c r="I211" i="1" s="1"/>
  <c r="I210" i="1" s="1"/>
  <c r="I206" i="1"/>
  <c r="I203" i="1"/>
  <c r="I200" i="1"/>
  <c r="I198" i="1"/>
  <c r="I193" i="1"/>
  <c r="I192" i="1"/>
  <c r="I190" i="1" s="1"/>
  <c r="I188" i="1"/>
  <c r="I187" i="1" s="1"/>
  <c r="I185" i="1"/>
  <c r="I184" i="1"/>
  <c r="I183" i="1"/>
  <c r="I182" i="1"/>
  <c r="I176" i="1"/>
  <c r="I175" i="1" s="1"/>
  <c r="I173" i="1"/>
  <c r="I172" i="1"/>
  <c r="I170" i="1"/>
  <c r="I169" i="1" s="1"/>
  <c r="I167" i="1"/>
  <c r="I166" i="1"/>
  <c r="I165" i="1"/>
  <c r="I163" i="1"/>
  <c r="I162" i="1" s="1"/>
  <c r="I160" i="1"/>
  <c r="I159" i="1"/>
  <c r="I158" i="1"/>
  <c r="I157" i="1"/>
  <c r="I156" i="1"/>
  <c r="I155" i="1"/>
  <c r="I153" i="1"/>
  <c r="I152" i="1" s="1"/>
  <c r="I151" i="1"/>
  <c r="I149" i="1"/>
  <c r="I148" i="1"/>
  <c r="I147" i="1"/>
  <c r="I146" i="1"/>
  <c r="I145" i="1"/>
  <c r="I144" i="1"/>
  <c r="I143" i="1"/>
  <c r="I142" i="1"/>
  <c r="I141" i="1"/>
  <c r="I139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0" i="1"/>
  <c r="I119" i="1"/>
  <c r="I117" i="1"/>
  <c r="I116" i="1"/>
  <c r="I114" i="1"/>
  <c r="I296" i="1" s="1"/>
  <c r="I113" i="1"/>
  <c r="I107" i="1"/>
  <c r="I104" i="1"/>
  <c r="I100" i="1"/>
  <c r="I98" i="1"/>
  <c r="I93" i="1"/>
  <c r="I88" i="1"/>
  <c r="I81" i="1"/>
  <c r="I73" i="1"/>
  <c r="I70" i="1"/>
  <c r="I66" i="1"/>
  <c r="I61" i="1"/>
  <c r="I57" i="1"/>
  <c r="I54" i="1"/>
  <c r="I48" i="1"/>
  <c r="I294" i="1" l="1"/>
  <c r="I292" i="1" s="1"/>
  <c r="I295" i="1"/>
  <c r="I575" i="1"/>
  <c r="I263" i="1"/>
  <c r="I300" i="1"/>
  <c r="I299" i="1" s="1"/>
  <c r="I298" i="1"/>
  <c r="I297" i="1" s="1"/>
  <c r="I202" i="1"/>
  <c r="I69" i="1"/>
  <c r="I115" i="1"/>
  <c r="I541" i="1"/>
  <c r="I312" i="1"/>
  <c r="I197" i="1"/>
  <c r="I171" i="1"/>
  <c r="I168" i="1" s="1"/>
  <c r="I174" i="1"/>
  <c r="I504" i="1"/>
  <c r="I181" i="1"/>
  <c r="I180" i="1" s="1"/>
  <c r="I522" i="1"/>
  <c r="I80" i="1"/>
  <c r="I467" i="1"/>
  <c r="I122" i="1"/>
  <c r="I186" i="1"/>
  <c r="I580" i="1"/>
  <c r="I47" i="1"/>
  <c r="I97" i="1"/>
  <c r="I374" i="1"/>
  <c r="I103" i="1"/>
  <c r="I236" i="1"/>
  <c r="I389" i="1"/>
  <c r="I60" i="1"/>
  <c r="I230" i="1"/>
  <c r="I214" i="1"/>
  <c r="I112" i="1"/>
  <c r="I154" i="1"/>
  <c r="I127" i="1"/>
  <c r="I118" i="1"/>
  <c r="I239" i="1"/>
  <c r="I164" i="1"/>
  <c r="I161" i="1" s="1"/>
  <c r="I244" i="1"/>
  <c r="I243" i="1" s="1"/>
  <c r="I138" i="1"/>
  <c r="H248" i="1"/>
  <c r="H228" i="1"/>
  <c r="H432" i="1"/>
  <c r="I196" i="1" l="1"/>
  <c r="I291" i="1"/>
  <c r="I290" i="1" s="1"/>
  <c r="I301" i="1" s="1"/>
  <c r="I311" i="1"/>
  <c r="I309" i="1" s="1"/>
  <c r="I121" i="1"/>
  <c r="I387" i="1"/>
  <c r="I388" i="1" s="1"/>
  <c r="I111" i="1"/>
  <c r="I213" i="1"/>
  <c r="I209" i="1" s="1"/>
  <c r="I46" i="1"/>
  <c r="I110" i="1" l="1"/>
  <c r="I310" i="1"/>
  <c r="I600" i="1"/>
  <c r="H259" i="1"/>
  <c r="H235" i="1"/>
  <c r="H634" i="1" l="1"/>
  <c r="H633" i="1"/>
  <c r="H632" i="1"/>
  <c r="H631" i="1"/>
  <c r="H630" i="1"/>
  <c r="H629" i="1"/>
  <c r="H610" i="1"/>
  <c r="H609" i="1"/>
  <c r="I634" i="1"/>
  <c r="I633" i="1"/>
  <c r="I632" i="1"/>
  <c r="I631" i="1"/>
  <c r="I630" i="1"/>
  <c r="I629" i="1"/>
  <c r="I610" i="1"/>
  <c r="I609" i="1"/>
  <c r="H598" i="1"/>
  <c r="H596" i="1"/>
  <c r="H594" i="1"/>
  <c r="H592" i="1"/>
  <c r="H590" i="1"/>
  <c r="H588" i="1"/>
  <c r="H581" i="1"/>
  <c r="H611" i="1" s="1"/>
  <c r="H578" i="1"/>
  <c r="H576" i="1"/>
  <c r="H566" i="1"/>
  <c r="H554" i="1"/>
  <c r="H551" i="1"/>
  <c r="H550" i="1" s="1"/>
  <c r="H623" i="1" s="1"/>
  <c r="H547" i="1"/>
  <c r="H542" i="1"/>
  <c r="H539" i="1"/>
  <c r="H537" i="1"/>
  <c r="H535" i="1"/>
  <c r="H533" i="1"/>
  <c r="H531" i="1"/>
  <c r="H529" i="1"/>
  <c r="H527" i="1"/>
  <c r="H525" i="1"/>
  <c r="H523" i="1"/>
  <c r="H516" i="1"/>
  <c r="H505" i="1"/>
  <c r="H502" i="1"/>
  <c r="H500" i="1"/>
  <c r="H497" i="1"/>
  <c r="H614" i="1" s="1"/>
  <c r="H495" i="1"/>
  <c r="H489" i="1"/>
  <c r="H487" i="1"/>
  <c r="H468" i="1"/>
  <c r="H460" i="1"/>
  <c r="H456" i="1"/>
  <c r="H454" i="1"/>
  <c r="H447" i="1"/>
  <c r="H443" i="1"/>
  <c r="H441" i="1"/>
  <c r="H438" i="1"/>
  <c r="H619" i="1" s="1"/>
  <c r="H436" i="1"/>
  <c r="H620" i="1"/>
  <c r="H430" i="1"/>
  <c r="H427" i="1"/>
  <c r="H423" i="1"/>
  <c r="H420" i="1"/>
  <c r="H418" i="1"/>
  <c r="H416" i="1"/>
  <c r="H414" i="1"/>
  <c r="H411" i="1"/>
  <c r="H392" i="1"/>
  <c r="H390" i="1"/>
  <c r="H384" i="1"/>
  <c r="H375" i="1"/>
  <c r="H370" i="1"/>
  <c r="H327" i="1"/>
  <c r="H315" i="1"/>
  <c r="H314" i="1"/>
  <c r="H313" i="1"/>
  <c r="I611" i="1"/>
  <c r="I623" i="1"/>
  <c r="I614" i="1"/>
  <c r="I619" i="1"/>
  <c r="I620" i="1"/>
  <c r="H275" i="1"/>
  <c r="I275" i="1"/>
  <c r="H264" i="1"/>
  <c r="H263" i="1" s="1"/>
  <c r="H37" i="1" s="1"/>
  <c r="H258" i="1"/>
  <c r="H257" i="1" s="1"/>
  <c r="H256" i="1" s="1"/>
  <c r="H33" i="1" s="1"/>
  <c r="H254" i="1"/>
  <c r="H253" i="1" s="1"/>
  <c r="H252" i="1" s="1"/>
  <c r="H249" i="1"/>
  <c r="H247" i="1"/>
  <c r="H246" i="1"/>
  <c r="H245" i="1"/>
  <c r="H242" i="1"/>
  <c r="H241" i="1"/>
  <c r="H240" i="1"/>
  <c r="H238" i="1"/>
  <c r="H237" i="1"/>
  <c r="H234" i="1"/>
  <c r="H233" i="1"/>
  <c r="H232" i="1"/>
  <c r="H231" i="1"/>
  <c r="H229" i="1"/>
  <c r="H227" i="1"/>
  <c r="H225" i="1"/>
  <c r="H222" i="1"/>
  <c r="H221" i="1"/>
  <c r="H219" i="1"/>
  <c r="H218" i="1"/>
  <c r="H217" i="1"/>
  <c r="H298" i="1" s="1"/>
  <c r="H216" i="1"/>
  <c r="H215" i="1"/>
  <c r="H212" i="1"/>
  <c r="H211" i="1" s="1"/>
  <c r="H210" i="1" s="1"/>
  <c r="H206" i="1"/>
  <c r="H203" i="1"/>
  <c r="H200" i="1"/>
  <c r="H198" i="1"/>
  <c r="H193" i="1"/>
  <c r="H192" i="1"/>
  <c r="H190" i="1" s="1"/>
  <c r="H188" i="1"/>
  <c r="H187" i="1" s="1"/>
  <c r="H185" i="1"/>
  <c r="H184" i="1"/>
  <c r="H183" i="1"/>
  <c r="H182" i="1"/>
  <c r="H176" i="1"/>
  <c r="H175" i="1" s="1"/>
  <c r="H173" i="1"/>
  <c r="H172" i="1"/>
  <c r="H170" i="1"/>
  <c r="H169" i="1" s="1"/>
  <c r="H167" i="1"/>
  <c r="H166" i="1"/>
  <c r="H165" i="1"/>
  <c r="H163" i="1"/>
  <c r="H162" i="1" s="1"/>
  <c r="H160" i="1"/>
  <c r="H159" i="1"/>
  <c r="H158" i="1"/>
  <c r="H157" i="1"/>
  <c r="H156" i="1"/>
  <c r="H155" i="1"/>
  <c r="H153" i="1"/>
  <c r="H152" i="1" s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3" i="1"/>
  <c r="H120" i="1"/>
  <c r="H119" i="1"/>
  <c r="H117" i="1"/>
  <c r="H116" i="1"/>
  <c r="H114" i="1"/>
  <c r="H113" i="1"/>
  <c r="H107" i="1"/>
  <c r="H104" i="1"/>
  <c r="H100" i="1"/>
  <c r="H98" i="1"/>
  <c r="H93" i="1"/>
  <c r="H274" i="1" s="1"/>
  <c r="H88" i="1"/>
  <c r="H81" i="1"/>
  <c r="H73" i="1"/>
  <c r="H70" i="1"/>
  <c r="H66" i="1"/>
  <c r="H61" i="1"/>
  <c r="H57" i="1"/>
  <c r="H54" i="1"/>
  <c r="H48" i="1"/>
  <c r="I37" i="1"/>
  <c r="I33" i="1"/>
  <c r="I32" i="1"/>
  <c r="I276" i="1"/>
  <c r="H230" i="1" l="1"/>
  <c r="H621" i="1"/>
  <c r="H47" i="1"/>
  <c r="H273" i="1" s="1"/>
  <c r="H272" i="1" s="1"/>
  <c r="H296" i="1"/>
  <c r="H295" i="1" s="1"/>
  <c r="I621" i="1"/>
  <c r="H297" i="1"/>
  <c r="H553" i="1"/>
  <c r="H628" i="1" s="1"/>
  <c r="I278" i="1"/>
  <c r="I277" i="1" s="1"/>
  <c r="I628" i="1"/>
  <c r="H171" i="1"/>
  <c r="H168" i="1" s="1"/>
  <c r="I624" i="1"/>
  <c r="I617" i="1"/>
  <c r="I34" i="1"/>
  <c r="H60" i="1"/>
  <c r="H278" i="1" s="1"/>
  <c r="H277" i="1" s="1"/>
  <c r="I625" i="1"/>
  <c r="I280" i="1"/>
  <c r="H80" i="1"/>
  <c r="H197" i="1"/>
  <c r="H280" i="1" s="1"/>
  <c r="H103" i="1"/>
  <c r="H154" i="1"/>
  <c r="H202" i="1"/>
  <c r="H281" i="1" s="1"/>
  <c r="H617" i="1"/>
  <c r="H467" i="1"/>
  <c r="I283" i="1"/>
  <c r="I282" i="1" s="1"/>
  <c r="H541" i="1"/>
  <c r="H624" i="1" s="1"/>
  <c r="H276" i="1"/>
  <c r="H32" i="1"/>
  <c r="H34" i="1" s="1"/>
  <c r="H283" i="1"/>
  <c r="H282" i="1" s="1"/>
  <c r="I273" i="1"/>
  <c r="I272" i="1" s="1"/>
  <c r="H97" i="1"/>
  <c r="H118" i="1"/>
  <c r="H122" i="1"/>
  <c r="H127" i="1"/>
  <c r="H300" i="1"/>
  <c r="H299" i="1" s="1"/>
  <c r="H236" i="1"/>
  <c r="H239" i="1"/>
  <c r="I274" i="1"/>
  <c r="I613" i="1"/>
  <c r="H312" i="1"/>
  <c r="H575" i="1"/>
  <c r="H625" i="1" s="1"/>
  <c r="H613" i="1"/>
  <c r="I281" i="1"/>
  <c r="H69" i="1"/>
  <c r="H115" i="1"/>
  <c r="H186" i="1"/>
  <c r="I618" i="1"/>
  <c r="H374" i="1"/>
  <c r="H504" i="1"/>
  <c r="H580" i="1"/>
  <c r="H608" i="1" s="1"/>
  <c r="H612" i="1"/>
  <c r="H389" i="1"/>
  <c r="H522" i="1"/>
  <c r="I612" i="1"/>
  <c r="H618" i="1"/>
  <c r="I608" i="1"/>
  <c r="H294" i="1"/>
  <c r="H292" i="1" s="1"/>
  <c r="H112" i="1"/>
  <c r="H164" i="1"/>
  <c r="H161" i="1" s="1"/>
  <c r="H179" i="1"/>
  <c r="H178" i="1" s="1"/>
  <c r="H174" i="1" s="1"/>
  <c r="H214" i="1"/>
  <c r="H138" i="1"/>
  <c r="H181" i="1"/>
  <c r="H180" i="1" s="1"/>
  <c r="H244" i="1"/>
  <c r="H243" i="1" s="1"/>
  <c r="H291" i="1" l="1"/>
  <c r="H290" i="1" s="1"/>
  <c r="H301" i="1" s="1"/>
  <c r="I626" i="1"/>
  <c r="H279" i="1"/>
  <c r="H284" i="1" s="1"/>
  <c r="H46" i="1"/>
  <c r="H25" i="1" s="1"/>
  <c r="I25" i="1"/>
  <c r="I607" i="1"/>
  <c r="H311" i="1"/>
  <c r="H607" i="1" s="1"/>
  <c r="H196" i="1"/>
  <c r="H26" i="1" s="1"/>
  <c r="I279" i="1"/>
  <c r="I284" i="1" s="1"/>
  <c r="H622" i="1"/>
  <c r="I28" i="1"/>
  <c r="I622" i="1"/>
  <c r="H387" i="1"/>
  <c r="H388" i="1" s="1"/>
  <c r="I627" i="1"/>
  <c r="H121" i="1"/>
  <c r="H111" i="1"/>
  <c r="H213" i="1"/>
  <c r="H209" i="1" s="1"/>
  <c r="H28" i="1" s="1"/>
  <c r="I26" i="1"/>
  <c r="H626" i="1"/>
  <c r="H627" i="1"/>
  <c r="I27" i="1" l="1"/>
  <c r="I29" i="1" s="1"/>
  <c r="I39" i="1" s="1"/>
  <c r="H310" i="1"/>
  <c r="H309" i="1"/>
  <c r="H600" i="1" s="1"/>
  <c r="H606" i="1"/>
  <c r="H635" i="1" s="1"/>
  <c r="I606" i="1"/>
  <c r="I635" i="1" s="1"/>
  <c r="H110" i="1"/>
  <c r="H27" i="1" s="1"/>
  <c r="H29" i="1" s="1"/>
  <c r="H39" i="1" s="1"/>
</calcChain>
</file>

<file path=xl/sharedStrings.xml><?xml version="1.0" encoding="utf-8"?>
<sst xmlns="http://schemas.openxmlformats.org/spreadsheetml/2006/main" count="1298" uniqueCount="650">
  <si>
    <t>REPUBLIKA HRVATSKA</t>
  </si>
  <si>
    <t>KRAPINSKO-ZAGORSKA ŽUPANIJA</t>
  </si>
  <si>
    <t>OPĆINA KRALJEVEC NA SUTLI</t>
  </si>
  <si>
    <t>OPĆINSKO VIJEĆE</t>
  </si>
  <si>
    <t>KLASA: 400-01/23-01/02</t>
  </si>
  <si>
    <t>URBROJ: 2140-17-01-23-01</t>
  </si>
  <si>
    <t>Kraljevec na Sutli, 28.03.2023.</t>
  </si>
  <si>
    <t xml:space="preserve">Na temelju članka 42. Zakona o proračunu (Narodne novine broj 144/2021) i članka 30. Statuta Općine Kraljevec na Sutli (Službeni glasnik </t>
  </si>
  <si>
    <t>Krapinsko-zagorske županije br. 14/21 i 63A/21) Općinsko vijeće Općine Kraljevec na Sutli na 20. sjednici održanoj dana 28.03.2023. godine, donijelo je</t>
  </si>
  <si>
    <t>PRORAČUN OPĆINE KRALJEVEC NA SUTLI ZA 2023. GODINU NAKON PRVE IZMJENE I DOPUNE</t>
  </si>
  <si>
    <t>I</t>
  </si>
  <si>
    <t>OPĆI DIO</t>
  </si>
  <si>
    <t>Članak 1.</t>
  </si>
  <si>
    <t>Proračun Općine Kraljevec na Sutli za 2023. godinu nakon prve izmjene i dopune sastoji se od:</t>
  </si>
  <si>
    <t>SAŽETAK UKUPNO OSTVARENIH PRIHODA I PRIMITAKA TE IZVRŠENIH RASHODA I IZDATAKA</t>
  </si>
  <si>
    <t xml:space="preserve">Plan </t>
  </si>
  <si>
    <t>Novi plan</t>
  </si>
  <si>
    <t>za 2023.</t>
  </si>
  <si>
    <t xml:space="preserve">za 2023. </t>
  </si>
  <si>
    <t>A:  RAČUNA PRIHODA I RASHODA</t>
  </si>
  <si>
    <t>PRIHODI POSLOVANJA</t>
  </si>
  <si>
    <t>PRIHODI OD PRODAJE NEFINANCIJSKE IMOVINE</t>
  </si>
  <si>
    <t>RASHODI POSLOVANJA</t>
  </si>
  <si>
    <t>RASHODI ZA NABAVU NEFINANCIJSKE IMOVINE</t>
  </si>
  <si>
    <t>RAZLIKA  (VIŠAK / MANJAK)</t>
  </si>
  <si>
    <t>B:  RAČUNA ZADUŽIVANJA/FINANCIRANJA</t>
  </si>
  <si>
    <t xml:space="preserve"> </t>
  </si>
  <si>
    <t>PRIMICI OD FINANCIJSKE IMOVINE I ZADUŽIVANJA</t>
  </si>
  <si>
    <t>IZDACI ZA FINANCIJSKU  IMOVINU I OTPLATE ZAJMOVA</t>
  </si>
  <si>
    <t>NETO ZADUŽIVANJE/FINANCIRANJE</t>
  </si>
  <si>
    <t>C: RASPOLOŽIVIH SREDSTVA IZ PRETHODNIH GODINA (VIŠAK PRIHODA I REZERVIRANJA)</t>
  </si>
  <si>
    <t>VLASTITI IZVORI</t>
  </si>
  <si>
    <t>VIŠAK/MANJAK + NETO ZADUŽIVANJE/FINANCIRANJE + RASPOLOŽIVA SREDSTVA IZ PRETHODNIH GODINA</t>
  </si>
  <si>
    <t>Članak 2.</t>
  </si>
  <si>
    <t>Prihodi i rashodi te primici i izdaci po ekonomskoj klasifikaciji utvrđeni su kako slijedi:</t>
  </si>
  <si>
    <t>Oznaka računa</t>
  </si>
  <si>
    <t>Šifra izvora</t>
  </si>
  <si>
    <t>NAZIV RAČUNA PRIHODA EKONOMSKE KLASIFIKACIJE</t>
  </si>
  <si>
    <t>financiranja</t>
  </si>
  <si>
    <t>A:  RAČUN PRIHODA I RASHODA</t>
  </si>
  <si>
    <t>PRIHODI  POSLOVANJA</t>
  </si>
  <si>
    <t>11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</si>
  <si>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</si>
  <si>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</si>
  <si>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</si>
  <si>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</si>
  <si>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na dohodak od imovine i imovinskih prava</t>
  </si>
  <si>
    <t>Porez i prirez na dohodak od dividendi i udjela u dobiti</t>
  </si>
  <si>
    <t>Porez i prirez na dohodak po godišnjoj prijavi</t>
  </si>
  <si>
    <t>POREZI NA IMOVINU</t>
  </si>
  <si>
    <t xml:space="preserve">Porez na kuće za odmor </t>
  </si>
  <si>
    <t>Porez na promet nekretnina</t>
  </si>
  <si>
    <t>POREZI NA ROBU I USLUGE</t>
  </si>
  <si>
    <t>Porez na potrošnju alkoholnih i bezalkoholnih pića</t>
  </si>
  <si>
    <t>Porez na tvrtku odnosno naziv tvrtke</t>
  </si>
  <si>
    <t>52</t>
  </si>
  <si>
    <t>POMOĆI IZ INOZEMSTVA I OD SUBJEKATA UNUTAR OPĆEG PRORAČUNA</t>
  </si>
  <si>
    <t>POMOĆI PRORAČUNU IZ DRUGIH PRORAČUNA</t>
  </si>
  <si>
    <t xml:space="preserve">Tekuće potpore iz državnog proračuna </t>
  </si>
  <si>
    <t>Tekuće potpore iz županijskih proračuna</t>
  </si>
  <si>
    <t>Kapitalne pomoći iz državnog proračuna</t>
  </si>
  <si>
    <t>Kapitalne potpore iz županijskih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</si>
  <si>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</si>
  <si>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</si>
  <si>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</si>
  <si>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42</t>
  </si>
  <si>
    <t>43</t>
  </si>
  <si>
    <t>PRIHODI OD IMOVINE</t>
  </si>
  <si>
    <t>PRIHODI OD FINANCIJSKE IMOVINE</t>
  </si>
  <si>
    <t>Kamate na depozite po viđenju</t>
  </si>
  <si>
    <t>Prihodi od zateznih kamata</t>
  </si>
  <si>
    <t>PRIHODI OD NEFINANCIJSKE IMOVINE</t>
  </si>
  <si>
    <t>Naknade za ostale koncesije</t>
  </si>
  <si>
    <t>Prihod od zakupa poljoprivrednog zemljišta</t>
  </si>
  <si>
    <t>Prihodi od zakupa poslovnih objekata</t>
  </si>
  <si>
    <t xml:space="preserve">Naknada za korištenje nefinancijske imovine </t>
  </si>
  <si>
    <t>Naknada za korištenje nefinancijske imovine  (lovozakupnina)</t>
  </si>
  <si>
    <t>Prihodi od spomeničke rente</t>
  </si>
  <si>
    <t>11,43</t>
  </si>
  <si>
    <t>PRIHODI OD UPRAVNIH I ADMIN. PRISTOJBI, PRISTOJB.PO POS.PROP. I NAK</t>
  </si>
  <si>
    <t>UPRAVNE I ADMINISTRATIVNE PRISTOJBE</t>
  </si>
  <si>
    <t>Grobna naknada</t>
  </si>
  <si>
    <t>Općinske upravne pristojbe</t>
  </si>
  <si>
    <t>Ostale naknade- naknada za legalizaciju objekata</t>
  </si>
  <si>
    <t>Prihod od prodaje državnih biljega</t>
  </si>
  <si>
    <t>Naknada za prenamjenu poljoprivrednog zemljišta u građevinsko</t>
  </si>
  <si>
    <t>Ostale naknade i pristojbe za posebne namjene-taksa za ukop i izmjeru mjesta</t>
  </si>
  <si>
    <t>PRIHODI PO POSEBNIM PROPISIMA</t>
  </si>
  <si>
    <t>Doprinos za šume</t>
  </si>
  <si>
    <t>Prihodi s naslova osiguranja, refundacija šteta i totalne štete</t>
  </si>
  <si>
    <t>Ostali prihodi za posebne namjene - vodni doprinos</t>
  </si>
  <si>
    <t>Ostali nespomenuti prihodi</t>
  </si>
  <si>
    <t>KOMUNALNI DOPRINOSI I NAKNADE</t>
  </si>
  <si>
    <t>Komunalni doprinosi - pri gradnji</t>
  </si>
  <si>
    <t>Komunalna naknada</t>
  </si>
  <si>
    <t>Naknade za priključak - plina, vode</t>
  </si>
  <si>
    <t>11,6</t>
  </si>
  <si>
    <t>PRIHODI OD PRODAJE PROIZVODA I ROBE TE PRUŽENIH USLUGA</t>
  </si>
  <si>
    <t>Prihodi od pruženih usluga</t>
  </si>
  <si>
    <t>6</t>
  </si>
  <si>
    <t>DONACIJE OD PRAVNIH I FIZIČKIH OSOBA IZVAN OPĆEG PRORAČ.</t>
  </si>
  <si>
    <t>Kapitalne donacije od fizičkih osoba - sufinanciranje građana</t>
  </si>
  <si>
    <t>Kapitalne donacije od trgovačkih društava</t>
  </si>
  <si>
    <t>KAZNE, UPRAVNE MJERE I OSTALI PRIHODI</t>
  </si>
  <si>
    <t>KAZNE I UPRAVNE MJERE</t>
  </si>
  <si>
    <t>Naplaćeni troškovi prisilne naplate</t>
  </si>
  <si>
    <t>Ostale kazne</t>
  </si>
  <si>
    <t>OSTALI PRIHODI</t>
  </si>
  <si>
    <t>Ostali prihodi</t>
  </si>
  <si>
    <t>RASHODI  POSLOVANJA</t>
  </si>
  <si>
    <t>11,52</t>
  </si>
  <si>
    <t>RASHODI ZA ZAPOSLENE</t>
  </si>
  <si>
    <t>PLAĆE (bruto)</t>
  </si>
  <si>
    <t>Plaće za redovan rad - redovni zaposlenici</t>
  </si>
  <si>
    <t>Plaće za redovan rad - javni radovi - iz pomoći</t>
  </si>
  <si>
    <t>OSTALI RASHODI ZA ZAPOSLENE</t>
  </si>
  <si>
    <t>Nagrade - prigodne nagrade</t>
  </si>
  <si>
    <t>Osali rashodi za zaposlene</t>
  </si>
  <si>
    <t>DOPRINOSI NA PLAĆE</t>
  </si>
  <si>
    <t>Doprinosi za zdravstveno osiguranje</t>
  </si>
  <si>
    <t>Doprinosi za zdravstveno osiguranje - javni radovi - iz pomoći</t>
  </si>
  <si>
    <t>11,43,52,81</t>
  </si>
  <si>
    <t>MATERIJALNI RASHODI</t>
  </si>
  <si>
    <t>NAKNADE TROŠKOVA ZAPOSLENIMA</t>
  </si>
  <si>
    <t>Službena putovanja-privatni auto u službene svrhe</t>
  </si>
  <si>
    <t>Naknade za prijevoz na posao i s posla</t>
  </si>
  <si>
    <t>Naknade za prijevoz na posao i s posla - javni radovi - iz pomoći</t>
  </si>
  <si>
    <t>Stručno usavršavanje zaposlenika</t>
  </si>
  <si>
    <t>RASHODI ZA METERIJAL I ENERGIJU</t>
  </si>
  <si>
    <t>Uredski materijal i ostali materijalni rashodi</t>
  </si>
  <si>
    <t>Materijal i sirovine- iz općih prihoda i primitaka</t>
  </si>
  <si>
    <t>Materijal i sirovine - iz namjenskih prihoda</t>
  </si>
  <si>
    <t>Materijal i sirovine - iz pomoći</t>
  </si>
  <si>
    <t>Energija - iz općih prihoda i primitaka</t>
  </si>
  <si>
    <t>Energija - iz namjenskih prihoda</t>
  </si>
  <si>
    <t>Materijal i dijelovi za tekuće i investicijsko održavanje</t>
  </si>
  <si>
    <t>Sitni inventar i auto gume</t>
  </si>
  <si>
    <t>Sitni inventar i auto gume - iz pomoći</t>
  </si>
  <si>
    <t>Službena, radna i zaštitna odjeća i oprema</t>
  </si>
  <si>
    <t>RASHODI ZA USLUGE</t>
  </si>
  <si>
    <t>Usluge telefona, pošte i prijevoza</t>
  </si>
  <si>
    <t>Usluge tekućeg i investicijskog održavanja - iz općih prihoda i primikata</t>
  </si>
  <si>
    <t>Usluge tekućeg i investicijskog održavanja - iz namjenskih prihoda</t>
  </si>
  <si>
    <t>Usluge tekućeg i investicijskog održavanja - iz pomoći</t>
  </si>
  <si>
    <t>81</t>
  </si>
  <si>
    <t>Usluge tekućeg i investicijskog održavanja - iz zaduženja</t>
  </si>
  <si>
    <t>Usluge promidžbe i informiranja</t>
  </si>
  <si>
    <t>Komunalne usluge</t>
  </si>
  <si>
    <t>Zakupnine i najamnine</t>
  </si>
  <si>
    <t>Zdravstvene i veterinaske usluge</t>
  </si>
  <si>
    <t>Intelektualne i osobne usluge</t>
  </si>
  <si>
    <t>Računalne usluge</t>
  </si>
  <si>
    <t>Ostale usuge - iz općih prihoda i primitaka</t>
  </si>
  <si>
    <t>Ostale usuge - iz pomoći</t>
  </si>
  <si>
    <t>NAKNADE TROŠKOVA OSOBAMA IZVAN RADNOG ODNOSA</t>
  </si>
  <si>
    <t>Naknade troškova osobama izvan radnog odnosa- stručno osposobljavanje</t>
  </si>
  <si>
    <t>OSTALI NESPOMENUTI RASHODI POSLOVANJA</t>
  </si>
  <si>
    <t>Naknade članovima predstavničkih i izvršnih tijela i upravnih vijeća</t>
  </si>
  <si>
    <t>Premije osiguranja</t>
  </si>
  <si>
    <t>Reprezentacija</t>
  </si>
  <si>
    <t>Članarine</t>
  </si>
  <si>
    <t>Pristojbe i naknade (upravne, sudske, javnobilježničke)</t>
  </si>
  <si>
    <t>Ostali nespomenuti rashodi poslovanja</t>
  </si>
  <si>
    <t>FINANCIJSKI  RASHODI</t>
  </si>
  <si>
    <t>KAMATE ZA PRIMLJENE KREDITE I ZAJMOVE</t>
  </si>
  <si>
    <t>Kamate za primljene kredite i zajmove od kreditnih i ostalih financ.institucija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</si>
  <si>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</si>
  <si>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</si>
  <si>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</si>
  <si>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</si>
  <si>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</si>
  <si>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</si>
  <si>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 u javnom sektoru</t>
  </si>
  <si>
    <t>SUBVENCIJE  TRG. DRUŠT., POLJOPRIV. IZVAN JAVNOG SEKTORA</t>
  </si>
  <si>
    <t>Subvencije trgovačkim društvima izvan javnog sektora</t>
  </si>
  <si>
    <t>Subvencije poljoprivrednicima</t>
  </si>
  <si>
    <t>POMOĆI DANE U INOZEMSTVO I UNUTAR OPĆEG PRORAČUNA</t>
  </si>
  <si>
    <t>POMOĆI UNUTAR OPĆEG PRORAČUNA</t>
  </si>
  <si>
    <t>Tekuće pomoći županijskim, gradskim i općinskim proračunima</t>
  </si>
  <si>
    <t>Kapitalne pomoći županijskim proračunima</t>
  </si>
  <si>
    <t>POMOĆI PRORAČUNSKIM KORISNICIMA DRUGIH PRORAČUNA</t>
  </si>
  <si>
    <t>Tekuće pomoći proračunskim korisnicima drugih proračuna</t>
  </si>
  <si>
    <t xml:space="preserve">NAKNADE GRAĐANIMA I KUĆANSTVIMA </t>
  </si>
  <si>
    <t>OSTALE NAKNADE GRAĐANIMA I KUĆANSTVIMA IZ PRORAČUNA</t>
  </si>
  <si>
    <t>Naknade građanima i kućanstvima u novcu</t>
  </si>
  <si>
    <t>Naknade građanima i kućanstvima u novcu - iz pomoći</t>
  </si>
  <si>
    <t>Naknade građanima i kućanstvima u naravi</t>
  </si>
  <si>
    <t>Naknade građanima i kućanstvima u naravi - iz pomoći</t>
  </si>
  <si>
    <t xml:space="preserve">OSTALI RASHODI   </t>
  </si>
  <si>
    <t xml:space="preserve">TEKUĆE DONACIJE </t>
  </si>
  <si>
    <t>Tekuće donacije u novcu</t>
  </si>
  <si>
    <t>Tekuće donacije u naravi</t>
  </si>
  <si>
    <t xml:space="preserve">KAPITALNE DONACIJE </t>
  </si>
  <si>
    <t>Kapitalne donacije neprofitnim organizacijama</t>
  </si>
  <si>
    <t>Kapitalne donacije građanima i kućanstvima</t>
  </si>
  <si>
    <t xml:space="preserve">KAPITALNE POMOĆI   </t>
  </si>
  <si>
    <t>Kapitalne pomoći trgovačkim društvima u javnom sektoru</t>
  </si>
  <si>
    <t>71</t>
  </si>
  <si>
    <t>PRIHODI OD PRODAJE NEPROIZVEDENE DUGOTRAJNE IMOVINE</t>
  </si>
  <si>
    <t xml:space="preserve">PRIHODI OD PRODAJE PRIRODNIH BOGATSTAVA </t>
  </si>
  <si>
    <t>Zemljišta</t>
  </si>
  <si>
    <t>PRIHODI OD PRODAJE NEMATERIJALNE IMOVINE</t>
  </si>
  <si>
    <t>Ostala nematerijalna imovina - prodaja grobnih mjesta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</si>
  <si>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</si>
  <si>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</si>
  <si>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</si>
  <si>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</si>
  <si>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</si>
  <si>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</si>
  <si>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RASHODI  ZA  NABAVU NEPROIZVEDENE DUGOTRAJNE IMOVINE</t>
  </si>
  <si>
    <t>MATERIJALNA IMOVINA - PRIRODNA BOGATSTVA</t>
  </si>
  <si>
    <t>Zemljište</t>
  </si>
  <si>
    <t>11,43,52,71,81</t>
  </si>
  <si>
    <t>RASHODI  ZA NABAVU PROIZVEDENE DUGOTRAJNE IMOVINE</t>
  </si>
  <si>
    <t>11,43,52</t>
  </si>
  <si>
    <t>GRAĐEVINSKI OBJEKTI</t>
  </si>
  <si>
    <t>Poslovni objekti - iz općih prihoda i primitaka</t>
  </si>
  <si>
    <t>Poslovni objekti - iz pomoći</t>
  </si>
  <si>
    <t>Poslovni objekti - iz prihoda od prodaje imovine</t>
  </si>
  <si>
    <t>Poslovni objekti - iz zaduživanja</t>
  </si>
  <si>
    <t>Ceste, željeznice i ostali prometni objekti - iz općih prihoda i primitaka</t>
  </si>
  <si>
    <t>Ceste, željeznice i ostali prometni objekti - iz namjenskih prihoda</t>
  </si>
  <si>
    <t>Ceste, željeznice i ostali prometni objekti - iz pomoći</t>
  </si>
  <si>
    <t>Ceste, željeznice i ostali prometni objekti - iz zaduženja</t>
  </si>
  <si>
    <t>1</t>
  </si>
  <si>
    <t>Spomenici (povijesni, kulturni i slično) - iz općih prihoda</t>
  </si>
  <si>
    <t>Spomenici (povijesni, kulturni i slično) - iz pomoći</t>
  </si>
  <si>
    <t>Ostali građevinski objekti - iz općih prihoda i primitaka</t>
  </si>
  <si>
    <t>Ostali građevinski objekti - iz namjenskih prihoda</t>
  </si>
  <si>
    <t>Ostali građevinski objekti - iz pomoći</t>
  </si>
  <si>
    <t>Ostali građevinski objekti - iz prihoda od prodaje imovine</t>
  </si>
  <si>
    <t>Ostali građevinski objekti - iz zaduživanja</t>
  </si>
  <si>
    <t>11, 52</t>
  </si>
  <si>
    <t>POSTROJENJA I OPREMA</t>
  </si>
  <si>
    <t>Uredska oprema i namještaj</t>
  </si>
  <si>
    <t>Komunikacijska oprema</t>
  </si>
  <si>
    <t>Oprema za održavanje i zaštitu</t>
  </si>
  <si>
    <t>Sportska i glazbena oprema - iz općih prihoda</t>
  </si>
  <si>
    <t>Sportska i glazbena oprema - iz pomoći</t>
  </si>
  <si>
    <t>PRIJEVOZNA SREDSTVA</t>
  </si>
  <si>
    <t>Prijevozna sredstva u cestovnom prometu - traktor</t>
  </si>
  <si>
    <t>Prijevozna sredstva u cestovnom prometu - traktor - iz pomoći</t>
  </si>
  <si>
    <t>NEMATERIJALNA PROIZVEDENA IMOVINA</t>
  </si>
  <si>
    <t>Ulaganja u računalne programe</t>
  </si>
  <si>
    <t>Ostala nematerijalna proizvedena imovina - iz općih prihoda</t>
  </si>
  <si>
    <t>Ostala nematerijalna proizvedena imovina - iz pomoći</t>
  </si>
  <si>
    <t>RASHODI ZA DODATNA ULAGANJA NA NEFINANC. IMOVINI</t>
  </si>
  <si>
    <t>11,43,52,71, 81</t>
  </si>
  <si>
    <t>DODATNA ULAGANJA NA GRAĐEVINSKIM OBJEKTIMA</t>
  </si>
  <si>
    <t>Dodatna ulaganja na građevinskim objektima - iz općih prihoda i primitaka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</si>
  <si>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</si>
  <si>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</si>
  <si>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</si>
  <si>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od zaduživanja</t>
  </si>
  <si>
    <t>B. RAČUN ZADUŽIVANJA/FINANCIRANJA</t>
  </si>
  <si>
    <t>PRIMICI OD ZADUŽIVANJA</t>
  </si>
  <si>
    <t>8</t>
  </si>
  <si>
    <t>PRIMLJENI KREDITI I ZAJMOVI OD KREDITNIH I OSTALIH FINANC. INSTIT.izvan javnog sektora</t>
  </si>
  <si>
    <t>Primljeni krediti od tuzemnih kreditnih institucija izvan javnog sektora</t>
  </si>
  <si>
    <t>IZDACI ZA FINANCIJSKU IMOVINU I OTPLATE ZAJMOVA</t>
  </si>
  <si>
    <t>IZDACI ZA OTPLATU GLAVNICE PRIMLJENIH KREDITA I ZAJMOVA</t>
  </si>
  <si>
    <t>OTPLATA GLAVNICE PRIMLJENIH KREDITA I ZAJMOVA od kreditnih i ost. fin. Instit</t>
  </si>
  <si>
    <t>Otplata glavnice primljenih kredita od tuzemnih kreditnih institucija izvan javnog sektora</t>
  </si>
  <si>
    <t>C. RASPOLOŽIVA SREDSTVA IZ PRETHODNIH GODINA (VIŠAK/MANJAK)</t>
  </si>
  <si>
    <t>VIŠAK / MANJAK PRIHODA</t>
  </si>
  <si>
    <t>Višak prihoda iz prethodne godine</t>
  </si>
  <si>
    <t>Manjak prihoda (predznak minus) iz prethodne godine</t>
  </si>
  <si>
    <t>PRIHODI PREMA IZVORIMA FINANCIRANJA</t>
  </si>
  <si>
    <t>Razred skupina</t>
  </si>
  <si>
    <t>Brojčana oznaka i naziv izvora financiranja</t>
  </si>
  <si>
    <t>za 2023</t>
  </si>
  <si>
    <t>Opći prihodi i primici</t>
  </si>
  <si>
    <t>4</t>
  </si>
  <si>
    <t>Prihodi za posebne namjene</t>
  </si>
  <si>
    <t>Ostali prihodi za posebne namjene</t>
  </si>
  <si>
    <t>5</t>
  </si>
  <si>
    <t>Pomoći</t>
  </si>
  <si>
    <t>Ostale pomoći</t>
  </si>
  <si>
    <t>7</t>
  </si>
  <si>
    <t>Prihodi od prodaje nefinancijske imovine</t>
  </si>
  <si>
    <t>Prihodi od prodaje neproizvedene dugotrajne imovin</t>
  </si>
  <si>
    <t>72</t>
  </si>
  <si>
    <t>Prihodi od prodaje proizvedene dugotrajne imovine</t>
  </si>
  <si>
    <t>Primici od financijske imovine i zaduživanja</t>
  </si>
  <si>
    <t>UKUPNO</t>
  </si>
  <si>
    <t>RASHODI PREMA IZVORIMA FINANCIRANJA</t>
  </si>
  <si>
    <t>Rashodi financirani iz pćih prihoda i primitaka</t>
  </si>
  <si>
    <t>Rashodi financirani iz prihoda za posebne namjene</t>
  </si>
  <si>
    <t>Rashodi financirani iz prihoda od pomoći</t>
  </si>
  <si>
    <t>Rashodi financirani iz prihoda od prodaje nefinancijske imovine</t>
  </si>
  <si>
    <t>71,72</t>
  </si>
  <si>
    <t>Prihodi od prodaje neproizvedene i proizvedene dugotrajne imovine</t>
  </si>
  <si>
    <t>Rashodi financirani iz primitaka od financijske imovine i zaduživanja</t>
  </si>
  <si>
    <t>Članak 3.</t>
  </si>
  <si>
    <t>Rashodi i izdaci u posebnom dijelu Proračuna Općine Kraljevec na Sutli planiraju se kako slijedi:</t>
  </si>
  <si>
    <t>II. POSEBNI DIO</t>
  </si>
  <si>
    <t>Broj pozicije</t>
  </si>
  <si>
    <t>Broj konta</t>
  </si>
  <si>
    <t>Funkcijska klasifikacija</t>
  </si>
  <si>
    <t>VRSTA RASHODA I IZDATAKA</t>
  </si>
  <si>
    <t>Plan</t>
  </si>
  <si>
    <t>RAZDJEL 100: PREDSTAVNIČKO / IZVRŠNO TIJELO OPĆINE I ADMINISTRACIJA</t>
  </si>
  <si>
    <t>GLAVA 100: PREDSTAVNIČKO / IZVRŠNO TIJELO OPĆINE I ADMINISTRACIJA</t>
  </si>
  <si>
    <t>PROGRAM 1001: JAVNA UPRAVA I ADMINISTRACIJA</t>
  </si>
  <si>
    <t>011</t>
  </si>
  <si>
    <t>AKTIVNOST A100101: PREDSTAVNIČKA I IZVRŠNA UPRAVA TE ADMINISTRACIJA ODJELA</t>
  </si>
  <si>
    <t>RASHODI ZA ZAPOSLENE - UPRAVA I ADMINISTRACIJA</t>
  </si>
  <si>
    <t>RASHODI ZA ZAPOSLENE - JAVNI RADOVI</t>
  </si>
  <si>
    <t>Plaće za redovan rad - NETO PLAĆE - redovnih radnika- iz općih prihoda i primitaka</t>
  </si>
  <si>
    <t>3111</t>
  </si>
  <si>
    <t>Plaće za redovan rad - NETO PLAĆE  - radnika na javnim radovima - iz pomoći</t>
  </si>
  <si>
    <t>Plaće za redovan rad - doprinos za mirovinsko osiguranja</t>
  </si>
  <si>
    <t>Plaće za redovan rad - doprinos za mirovinsko osiguranja- javni radovi - iz pomoći</t>
  </si>
  <si>
    <t>Plaće za redovan rad - porez i prirez iz plaća</t>
  </si>
  <si>
    <t>Ostali rashodi za zaposlene (Uskrsnica)</t>
  </si>
  <si>
    <t>3121</t>
  </si>
  <si>
    <t>Ostali rashodi za zaposlene (Regres)</t>
  </si>
  <si>
    <t>Ostali rashodi za zaposlene (Božičnica)</t>
  </si>
  <si>
    <t>Ostali rashodi za zaposlene (otpremnine, jubilar.nagrade,dar djeci,pomoć pri bolovanju</t>
  </si>
  <si>
    <t>Doprinosi za zdravstveno  osiguranje</t>
  </si>
  <si>
    <t>3132</t>
  </si>
  <si>
    <t>Doprinosi za zdravstveno  osiguranje - javni radovi  - iz pomoći</t>
  </si>
  <si>
    <t>3212</t>
  </si>
  <si>
    <t>Stručno usavršavanje zaposlenih</t>
  </si>
  <si>
    <t>3221</t>
  </si>
  <si>
    <t>Uredski materijal</t>
  </si>
  <si>
    <t>Literatura (publikacije, časopisi, glasila, knjige i ostalo)</t>
  </si>
  <si>
    <t>Materijal i sredstva za čišćenje, održavanje i higijenu</t>
  </si>
  <si>
    <t>Ostali materijal za potrebe redovnog poslovanja</t>
  </si>
  <si>
    <t>Energija -električna energija za uredske prostore</t>
  </si>
  <si>
    <t>3223</t>
  </si>
  <si>
    <t>Energija - plin</t>
  </si>
  <si>
    <t>Energija - gorivo i mazivo za kosilice, flakserice</t>
  </si>
  <si>
    <t>Materijal i dijelovi za tekuće  i investicijsko  održavanje</t>
  </si>
  <si>
    <t>Sitni inventar - kontejneri  i kante za smeće</t>
  </si>
  <si>
    <t>3227</t>
  </si>
  <si>
    <t>Usluge telefona i telefaksa</t>
  </si>
  <si>
    <t>3231</t>
  </si>
  <si>
    <t>Usluge interneta</t>
  </si>
  <si>
    <t>Usluge mobilne telefonije</t>
  </si>
  <si>
    <t>Poštarina</t>
  </si>
  <si>
    <t>Usluge tekućeg i investicijskog  održavanja</t>
  </si>
  <si>
    <t>Komunalne usluge-odvoz smeća, voda, dimnjačar</t>
  </si>
  <si>
    <t>3236</t>
  </si>
  <si>
    <t>Zdravstvene i veterinarske usluge-javno zdravstvo-deratizacija-komarci, mačke</t>
  </si>
  <si>
    <t>3237</t>
  </si>
  <si>
    <t>Revizorske usluge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</si>
  <si>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</si>
  <si>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</si>
  <si>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</si>
  <si>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</si>
  <si>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Računalne usluge - izrada i održavanje Web stranice</t>
  </si>
  <si>
    <t>Ostale usluge         +1 % od fiskalnog izravnanja</t>
  </si>
  <si>
    <t>Ostale usluge- ukrašavanje i kičenje povodom praznika</t>
  </si>
  <si>
    <t>3241</t>
  </si>
  <si>
    <t>Naknade troškova osobama izvan radnog odnosa</t>
  </si>
  <si>
    <t>Naknade za rad predstavničkih i izvršnih tijela, povjerenstva, savjet mladih i sl.</t>
  </si>
  <si>
    <t>3295</t>
  </si>
  <si>
    <t>Ostali nespomenuti rashodi (vijenci, cvijeće, svijeće, itd.)</t>
  </si>
  <si>
    <t>3293</t>
  </si>
  <si>
    <t>Troškovi proslave dana općine i Božičnog koncerta</t>
  </si>
  <si>
    <t>Pokroviteljstvo i supokroviteljstvo raznih proslava</t>
  </si>
  <si>
    <t>3299</t>
  </si>
  <si>
    <t>Ostali nespomenuti rashodi- proračunska rezerva</t>
  </si>
  <si>
    <t>3631</t>
  </si>
  <si>
    <t>Tekuće pomoći županijskim proračunima - troškovi lokalnih izbora</t>
  </si>
  <si>
    <t>FINANCIJSKI RASHODI</t>
  </si>
  <si>
    <t>Bankarske usluge i platni promet</t>
  </si>
  <si>
    <t>Ostali nespomenuti financ.rashodi</t>
  </si>
  <si>
    <t xml:space="preserve">TEKUĆI PROJEKT T100101: NABAVA OPREME I DODATNA ULAGANJA -                                </t>
  </si>
  <si>
    <t>RASHODI ZA NABAVU PROIZVEDENE DUGOTRAJ. IMOVIN</t>
  </si>
  <si>
    <t>4226</t>
  </si>
  <si>
    <t>4231</t>
  </si>
  <si>
    <t>Traktori - iz općih prihoda</t>
  </si>
  <si>
    <t>Traktori - iz pomoći</t>
  </si>
  <si>
    <t>RASHODI ZA DODATNA ULAGANJA</t>
  </si>
  <si>
    <t>4511</t>
  </si>
  <si>
    <t>RAZDJEL 200: JEDINSTVENI UPRAVNI ODJEL</t>
  </si>
  <si>
    <t>GLAVA 200: JEDINSTVENI UPRAVNI ODJEL</t>
  </si>
  <si>
    <t>PROGRAM 2001: KOMUNALNA INFRASTRUKTURA</t>
  </si>
  <si>
    <t xml:space="preserve">AKTIVNOST A200101: KOMUNALNI REDAR -                                                                              </t>
  </si>
  <si>
    <t>Tekuće pomoći unutar opće države- Grad Klanjec za komunalnog redara</t>
  </si>
  <si>
    <t xml:space="preserve">AKTIVNOST A200102: TEKUĆE ODRŽAVANJE GRAĐEVINSKIH OBJEKATA </t>
  </si>
  <si>
    <t>062</t>
  </si>
  <si>
    <t>3222</t>
  </si>
  <si>
    <t>Materijal i sirovine-ceste - iz općih prihoda i primitaka</t>
  </si>
  <si>
    <t xml:space="preserve">Materijal i sirovine-ceste - iz namjenskih prihoda </t>
  </si>
  <si>
    <t>Materijal i sirovine-ceste - iz pomoći</t>
  </si>
  <si>
    <t>Materijal i sirovine-groblje</t>
  </si>
  <si>
    <t>Energija -električna energija za javnu rasvjetu</t>
  </si>
  <si>
    <t>Energija -električna energija za javnu rasvjetu - iz namjenskih prihoda</t>
  </si>
  <si>
    <t>Usluge tekućeg i investicijskog održavanja-ceste - iz općih prihoda i primitaka</t>
  </si>
  <si>
    <t>3232</t>
  </si>
  <si>
    <t>Usluge tekućeg i investicijskog održavanja-ceste - iz namjenskih prihoda</t>
  </si>
  <si>
    <t>Usluge tekućeg i investic.održavanja cesta - zimska služba</t>
  </si>
  <si>
    <t>Usluge tekućeg i investicijskog održavanja-groblje</t>
  </si>
  <si>
    <t>Usluge tekućeg i investicijskog održavanja-sanacija klizišta - iz općih prihoda i primitaka</t>
  </si>
  <si>
    <t>Usluge tekućeg i investicijskog održavanja-sanacija klizišta - iz pomoći</t>
  </si>
  <si>
    <t>Usluge tekućeg i investicijskog održavanja-sanacija klizišta - iz zaduženja</t>
  </si>
  <si>
    <t>Ostale nespomenute usluge - čišćenje divljih odlagališta otpada</t>
  </si>
  <si>
    <t>Ostali nespomenuti rashodi poslovanja - ekološka renta</t>
  </si>
  <si>
    <t>Usluge tekućeg i investicijskog održavanja-javna rasvjeta</t>
  </si>
  <si>
    <t>Usluge tekućeg i investicijskog održavanja-mali komunalni programi</t>
  </si>
  <si>
    <t>3225</t>
  </si>
  <si>
    <t xml:space="preserve">Sitni inventar -kante za smeće, kontejneri </t>
  </si>
  <si>
    <t xml:space="preserve">TEKUĆI PROJEKT T200101: IZMJENE I DOPUNE PROSTORNOG PLANA UREĐENJA OPĆINE </t>
  </si>
  <si>
    <t>Ostale usluge - iz općih prihoda</t>
  </si>
  <si>
    <t>3239</t>
  </si>
  <si>
    <t>Ostale usluge - iz pomoći</t>
  </si>
  <si>
    <t xml:space="preserve">TEKUĆI PROJEKT T200102: IZRADA PROJEKATA IZGRADNJE KOMUNAL. INFRAS. U GOSPOD. ZONI   </t>
  </si>
  <si>
    <t xml:space="preserve">TEKUĆI PROJEKT T200103: INFORMATIZACIJA VOĐENJA POSLOVA GROBLJA </t>
  </si>
  <si>
    <t xml:space="preserve">TEKUĆI PROJEKT T200104: IZRADA PROJEKTNE DOKUMENTACIJE ZA GROBLJE </t>
  </si>
  <si>
    <t>Ostale usluge</t>
  </si>
  <si>
    <t xml:space="preserve">TEKUĆI PROJEKT T200105: UREĐENJE PARKIRALIŠTA  I TRGA KOD GROBLJA </t>
  </si>
  <si>
    <t>Ostale usluge - dokumentacija</t>
  </si>
  <si>
    <t>Usluge tekućeg i investicijskog održavanja - radovi</t>
  </si>
  <si>
    <t xml:space="preserve">TEKUĆI PROJEKT T200106: UREĐENJE KUPALIŠTA NA SUTLI </t>
  </si>
  <si>
    <t>Ostale usluge - izrada projektne dokumentacije</t>
  </si>
  <si>
    <t>Usluge tekućeg i investicijskog održavanja- radovi na uređenju kupališta-iz općih prihoda</t>
  </si>
  <si>
    <t>Usluge tekućeg i investicijskog održavanja- radovi na uređenju kupališta iz pomoći</t>
  </si>
  <si>
    <t>AKTIVNOST A200103: OTPLATA KREDITA</t>
  </si>
  <si>
    <t>01</t>
  </si>
  <si>
    <t>5443</t>
  </si>
  <si>
    <t>Otplata glavnica primljenih zajmova</t>
  </si>
  <si>
    <t>AKTIVNOST A200104: OTPLATA KAMATA NA KREDITE</t>
  </si>
  <si>
    <t>Kamate na primljene zajmove</t>
  </si>
  <si>
    <t>KAPITALNI PROJEKT K200101: IZGRADNJA JAVNE RASVJETE I REKONSTRUKCIJA POSTOJEĆE</t>
  </si>
  <si>
    <t>064</t>
  </si>
  <si>
    <t>4214</t>
  </si>
  <si>
    <t>Ostali građevinski objekti - iz općih prihoda i primitaka - ugradnja led rasvjete</t>
  </si>
  <si>
    <t>KAPITALNI PROJEKT K200102: SUFINANCIRANJE IZGRADNJE NN MREŽE</t>
  </si>
  <si>
    <t>Ostali građevinski objekti</t>
  </si>
  <si>
    <t>KAPITALNI PROJEKT K200103: IZGRADNJA NADSTREŠNICA NA AUTOBUSNIM STANICAMA</t>
  </si>
  <si>
    <t>063</t>
  </si>
  <si>
    <t>Ostali građevinski objekti - iz općih prihoda i primitaka            2021,2022=VODOVOD</t>
  </si>
  <si>
    <t>KAPITALNI PROJEKT K200104: IZGRADNJA GLAVNOG VODA PLINOVODA</t>
  </si>
  <si>
    <t>KAPITALNI PROJEKT K220105: UREĐENJE GROBLJA I MRTVAČNICE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</si>
  <si>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</si>
  <si>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</si>
  <si>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</si>
  <si>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</si>
  <si>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</si>
  <si>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</si>
  <si>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</si>
  <si>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Dodatna ulaganja na građevinskim objektima - asfaltiranje - iz zaduživanja</t>
  </si>
  <si>
    <t>Izrada projektne dokumentacije za nerazvrstane ceste-sređivanje zemljišnih knjiga</t>
  </si>
  <si>
    <t>Kupnja zemljišta za izgradnju javnog puta</t>
  </si>
  <si>
    <t xml:space="preserve">KAPITALNI PROJEKT K200107: KUPNJA ZEMLJIŠTA ZA RAZNE NAMJENE I U GOSPOD. ZONI </t>
  </si>
  <si>
    <t>4111</t>
  </si>
  <si>
    <t>Ostala zemljišta</t>
  </si>
  <si>
    <t>KAPITALNI PROJEKT K220108: TRŽNICA KRALJEVEC NA SUTLI</t>
  </si>
  <si>
    <t>Ostale nespomenute usluge - iz općih prihoda i primitaka</t>
  </si>
  <si>
    <t>Ostali građevinski objekti - izgradnja tržnice - iz pomoći</t>
  </si>
  <si>
    <t>Ostali građevinski objekti - izgradnja tržnice - iz zaduživanja</t>
  </si>
  <si>
    <t>KAPITALNI PROJEKT K200109:IZGRADNJA NOGOSTUPA I ODVODNJE U KRALJEVCU</t>
  </si>
  <si>
    <t>Ostale nespomenute usluge- projekti</t>
  </si>
  <si>
    <t xml:space="preserve">Ostale nespomenute usluge- parcelacija </t>
  </si>
  <si>
    <t xml:space="preserve">Ostale nespomenute usluge- iskolčenje </t>
  </si>
  <si>
    <t>4213</t>
  </si>
  <si>
    <t>Ceste, željeznice i slični građevinski objekti - iz općih prihoda i primitaka</t>
  </si>
  <si>
    <t>Ceste, željeznice i slični građevinski objekti - iz pomoći</t>
  </si>
  <si>
    <t>Ceste, željeznice i slični građevinski objekti - iz zaduženja</t>
  </si>
  <si>
    <t>PROGRAM 2002: POTICANJE GOSPODARSKOG RAZVOJA</t>
  </si>
  <si>
    <t xml:space="preserve">AKTIVNOST A200201: SUBVENCIJE </t>
  </si>
  <si>
    <t>042</t>
  </si>
  <si>
    <t>Subvencije trgovačkim društvima u javnom sektoru - Hrvatske željeznice</t>
  </si>
  <si>
    <t>Subvencije trg. društ. u javnom sektoru -Hrvatske vode (regulacija potoka)</t>
  </si>
  <si>
    <t>Subvencije poljoprivr. obrtnicima, malim poduzet.-osjemenjivanje krava</t>
  </si>
  <si>
    <t>Subvencije poljoprivr. obrtnicima, malim poduzet.-osjemenjivanje krmača</t>
  </si>
  <si>
    <t>Subvencije poljoprivr. obrtnicima, malim poduzet. - udruga VINCEK</t>
  </si>
  <si>
    <t>Subvencije poljoprivr. obrtnicima, malim  poduzet. - osiguranje poljop.kultura</t>
  </si>
  <si>
    <t>Subvencije poljoprivr.obrtnicima,malim poduzet.-osiguranje trajnih nasada</t>
  </si>
  <si>
    <t>Subvencije poljoprivr.obrtnic.,malim poduzet.-udruga ''Hosta''</t>
  </si>
  <si>
    <t>3523</t>
  </si>
  <si>
    <t>Subvencije poljoprivr.obrtnic.,malim poduzet.-sadnja trajnih nasada</t>
  </si>
  <si>
    <t>Subvencije trgovačkim društvima izvan javnog sektora-Turistička zajednica</t>
  </si>
  <si>
    <t>Subvencije trgovačkim društvima izvan javnog sektora-Higijeničarska služba</t>
  </si>
  <si>
    <t>Subvencije poljopriv.obrtnic.,malim poduzet.-subvencija kamata na kredite</t>
  </si>
  <si>
    <t>Subvencije poljopriv.obrtnic.,malim poduzet.-Udruga strojni prsten</t>
  </si>
  <si>
    <t>Subvencije poljopriv.obrtnic.,malim poduzet.-osiguranje tova teladi-junadi</t>
  </si>
  <si>
    <t>3512</t>
  </si>
  <si>
    <t>Subvencije trgovačkim društvima u javnom sektoru - LAG</t>
  </si>
  <si>
    <t>Subvenci. troškova legalizacije građev. objekata u vlasništvu udruga</t>
  </si>
  <si>
    <t>3822</t>
  </si>
  <si>
    <t>Kapitalne donacije građanima i kućanstvima za nabavu opreme - kolektori</t>
  </si>
  <si>
    <t>Uvođenje širokopojasnog interneta - usluge savjetovanja-nositelj Pregrada</t>
  </si>
  <si>
    <t>TEKUĆI PROJEKT T200201: IZRADA PROJEKTNE DOKUMENTACIJE I KONZULTANTSKE USLUGE</t>
  </si>
  <si>
    <t>066</t>
  </si>
  <si>
    <t>Usluge agencija</t>
  </si>
  <si>
    <t xml:space="preserve">KAPITALNI PROJEKT K200201: IZGRADNJA VIŠENAMJENSKE ZGRADE  </t>
  </si>
  <si>
    <t>4212</t>
  </si>
  <si>
    <t xml:space="preserve">Poslovni objekti - iz općih prihoda </t>
  </si>
  <si>
    <t>Poslovni objekti  - iz pomoći</t>
  </si>
  <si>
    <t>Poslovni objekti  - iz prihoda od prodaje imovin</t>
  </si>
  <si>
    <t>Poslovni objekti  - iz zaduženja</t>
  </si>
  <si>
    <t>TEKUĆI  PROJEKT T200202: UREĐENJE JAVNIH BUNARA</t>
  </si>
  <si>
    <t>KAPITALNI PROJEKT K200202: IZRADA PROJEKATA ZA BIOPLINSKO POSTROJENJE</t>
  </si>
  <si>
    <t>049</t>
  </si>
  <si>
    <t>4264</t>
  </si>
  <si>
    <t>Projekti - iz općih prihoda i primitaka</t>
  </si>
  <si>
    <t>Projekti - iz pomoći</t>
  </si>
  <si>
    <t>TEKUĆI PROJEKT T200203: PROGRAM DRŽAVNE IZMJERE I KATASTRA NEKRETNINA</t>
  </si>
  <si>
    <t>Tekuće pomoći unutar opće države - Županiji KZ</t>
  </si>
  <si>
    <t>TEKUĆI PROJEKT T200204:PROGRAM RASPOLAGANJA POLJOP. ZEMLJ. U VLAST.DRŽAVE</t>
  </si>
  <si>
    <t>Ostale intelektualne usluge</t>
  </si>
  <si>
    <t>PROGRAM 2003: PREDŠKOLSKI ODGOJ</t>
  </si>
  <si>
    <t>091</t>
  </si>
  <si>
    <t xml:space="preserve">AKTIVNOST A200301: VRTIĆI </t>
  </si>
  <si>
    <t>3661</t>
  </si>
  <si>
    <t>Tekuće pomoći unutar opće države- Dječji dvori</t>
  </si>
  <si>
    <t>Tekuće pomoći unutar opće države- vrtić Dorbo drvo</t>
  </si>
  <si>
    <t xml:space="preserve">Tekuće pomoći unutar opće države- vrtić Kesten Klanjec </t>
  </si>
  <si>
    <t>Tekuće pomoći unutar opće države- vrtić Vrtuljak Zaprešić</t>
  </si>
  <si>
    <t>Tekuće pomoći unutar opće države- vrtić Smokvica Donja Pušća</t>
  </si>
  <si>
    <t>Tekuće pomoći unutar opće države- vrtić Kapljica Bistra</t>
  </si>
  <si>
    <t>Tekuće pomoći unutar opće države- vrtić Točkica</t>
  </si>
  <si>
    <t>Tekuće pomoći unutar opće države- vrtić Jaglac Kumrovec</t>
  </si>
  <si>
    <t>Tekuće pomoći unutar opće države- vrtić Bambi</t>
  </si>
  <si>
    <t>Tekuće pomoći unutar opće države- vrtić Zvono Zaprešić</t>
  </si>
  <si>
    <t xml:space="preserve">KAPITALNI PROJEKT K200301: IZGRADNJA DJEČJEG VRTIĆA   </t>
  </si>
  <si>
    <t xml:space="preserve">Građevinsko zemljište (pp nekretnina 5%) </t>
  </si>
  <si>
    <t>Ostale nespomenute usluge (izrada projektne dokumentacije i građ. dozvolu</t>
  </si>
  <si>
    <t>Zgrade obrazovnih institucija (škole, vrtići i slično)</t>
  </si>
  <si>
    <t>Zgrade obrazovnih institucija (škole, vrtići i slično) - iz pomoći</t>
  </si>
  <si>
    <t>Zgrade obrazovnih institucija (škole, vrtići i slično) - iz zaduženja</t>
  </si>
  <si>
    <t>PROGRAM 2004: OSNOVNO ŠKOLSKO OBRAZOVANJE</t>
  </si>
  <si>
    <t xml:space="preserve">AKTIVNOST A200401: MALA ŠKOLA </t>
  </si>
  <si>
    <t>Tekuće pomoći unutar opće države- mala škola</t>
  </si>
  <si>
    <t xml:space="preserve">AKTIVNOST A200402: OBUKA NEPLIVAČA </t>
  </si>
  <si>
    <t>Tekuće pomoći unutar opće države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</si>
  <si>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</si>
  <si>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</si>
  <si>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</si>
  <si>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Tekuće pomoći unutar opće države 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</si>
  <si>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</si>
  <si>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</si>
  <si>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</si>
  <si>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>AKTIVNOST A200409: SUFINANCIRANJE POMOČNIKA U NASTAVI</t>
  </si>
  <si>
    <t>PROGRAM 2005: PROMICANJE KULTURE</t>
  </si>
  <si>
    <t>082</t>
  </si>
  <si>
    <t xml:space="preserve">AKTIVNOST A200501: OSNOVNA DJELATNOST UDRUGA U KULTURI </t>
  </si>
  <si>
    <t>Tekuće donacije u novcu - udruge u kulturi</t>
  </si>
  <si>
    <t>Tekuće donacije u novcu - gradska knjižnica i čitaonica A. Mihanović Klanjec</t>
  </si>
  <si>
    <t>Tekuće donacije u novcu - Povijesni arhiv Varaždin</t>
  </si>
  <si>
    <t>Ostale nespomenute usluge - kulturne priredbe i manifestacije</t>
  </si>
  <si>
    <t>KAPITALNI PROJEKT K200501: IZRADA I POSTAVA SPOMENIKA BRANITELJIMA</t>
  </si>
  <si>
    <t>Spomenici (povijesni, kulturni i slično)</t>
  </si>
  <si>
    <t>PROGRAM 2006: RAZVOJ SPORTA I REKREACIJE</t>
  </si>
  <si>
    <t>081</t>
  </si>
  <si>
    <t xml:space="preserve">AKTIVNOST A200601: OSNOVNA DJELATNOST UDRUGA U ŠPORTU </t>
  </si>
  <si>
    <t>Tekuće donacije u novcu - udruge u športu i sportaši pojedinci</t>
  </si>
  <si>
    <t>PROGRAM 2007:  SOCIJALNA SKRB</t>
  </si>
  <si>
    <t>10</t>
  </si>
  <si>
    <t xml:space="preserve">AKTIVNOST A200701: POMOĆ SOC. UGROŽENIM OBITELJ. I POJEDINC.  </t>
  </si>
  <si>
    <t>….u novcu - pomoć socijalno  ugroženim obiteljima</t>
  </si>
  <si>
    <t>101</t>
  </si>
  <si>
    <t>3721</t>
  </si>
  <si>
    <t>….u novcu - pomoć socijalno  ugroženim obiteljima - za drva</t>
  </si>
  <si>
    <t>106</t>
  </si>
  <si>
    <t>….u novcu - za elementarne nepogode</t>
  </si>
  <si>
    <t>107</t>
  </si>
  <si>
    <t>….u novcu - sufinanciranje prijevoza učenicima i studentima</t>
  </si>
  <si>
    <t>….u novcu - pomoći rodiljama</t>
  </si>
  <si>
    <t>104</t>
  </si>
  <si>
    <t>3722</t>
  </si>
  <si>
    <t>Naknade građ. i kuć.u naravi- prehrana učenika u školi-sufinanciranje obroka</t>
  </si>
  <si>
    <t>Naknade građanima i kućanstvima u naravi - iz pomoći za radne bijlježnice</t>
  </si>
  <si>
    <t>….u novcu - stipendije učenicima i studentima</t>
  </si>
  <si>
    <t>….u novcu - subvencija prijevoza starijih osoba i prijevoznicima</t>
  </si>
  <si>
    <t>109</t>
  </si>
  <si>
    <t>Prijevoz umrlih osoba na obdukciju</t>
  </si>
  <si>
    <t xml:space="preserve">AKTIVNOST A200702:DONACIJE UDRUGAMA GRAĐANA I ORGANIZACIJAMA </t>
  </si>
  <si>
    <t>Društvo Naša djeca Kraljevec na Sutli-redovna donacija i za dječja igrališta</t>
  </si>
  <si>
    <t>Udruga Hrvatskih dragovoljaca domovinskog rata</t>
  </si>
  <si>
    <t>Udruženje slijepih</t>
  </si>
  <si>
    <t>Udruga umirovljenika</t>
  </si>
  <si>
    <t>102</t>
  </si>
  <si>
    <t>Crveni križ - OOCK Klanjec - 0,7 % od izvornih prihoda</t>
  </si>
  <si>
    <t>Ostale humanitarne uduge i pojedinci (društvo distrofičara, društva gluhih  i sl.)</t>
  </si>
  <si>
    <t>Operativni plan KZŽ za poboljšanje zdravstveno socijalnog statusa</t>
  </si>
  <si>
    <t>Sufinanciranje djelovanja obiteljskog centra KZŽ</t>
  </si>
  <si>
    <t>PROGRAM 2008: RAZVOJ CIVILNOG DRUŠTVA</t>
  </si>
  <si>
    <t>084</t>
  </si>
  <si>
    <t>AKTIVNOST A200801: POLITIČKE STRANKE</t>
  </si>
  <si>
    <t>Tekuće donacije u novcu političkim strankama + izborna promidžba</t>
  </si>
  <si>
    <t>AKTIVNOST A200802: VJERSKE ZAJEDNICE</t>
  </si>
  <si>
    <t>Tekuće donacije u novcu vjerskim zajednicama</t>
  </si>
  <si>
    <t>PROGRAM 2009: ORGANIZACIJA I PROVOĐENJE ZAŠTITE I SPAŠAVANJA</t>
  </si>
  <si>
    <t>03</t>
  </si>
  <si>
    <t xml:space="preserve">AKTIVNOST A200901: CIVILNA ZAŠTITA </t>
  </si>
  <si>
    <t>036</t>
  </si>
  <si>
    <t>Intelektualne i osobne usluge-izrada procjene ugroženosti općine</t>
  </si>
  <si>
    <t>Intelektualne i osobne usluge-izrada planova zaštite i spašavanja općine</t>
  </si>
  <si>
    <t>3213</t>
  </si>
  <si>
    <t>Provođenje programa osposobljavanja-Državna uprava za zaštitu i spašavanje</t>
  </si>
  <si>
    <t xml:space="preserve">Tekuće donacije u novcu </t>
  </si>
  <si>
    <t>3811</t>
  </si>
  <si>
    <t>Tekuće donacije u novcu - HGSS - stanica Zagreb</t>
  </si>
  <si>
    <t>Sitni inventar (nabava opreme za civilnu zaštitu)</t>
  </si>
  <si>
    <t xml:space="preserve">AKTIVNOST A200902:REDOVNO FINANC. VATROGASNE ZAJEDNICE (5%) </t>
  </si>
  <si>
    <t>032</t>
  </si>
  <si>
    <t xml:space="preserve">AKTIVNOST A200903: DJELATNOST DVD-a </t>
  </si>
  <si>
    <t xml:space="preserve">AKTIVNOST A200904: FINANCIRANJE JAVNE VATROGASNE POSTROJBE ZABOK </t>
  </si>
  <si>
    <t>Tekuće pomoći središnjem, županijskom, gradskim i općinskim proračunima</t>
  </si>
  <si>
    <t xml:space="preserve">AKTIVNOST A200905: SUFINANCIRANJE PROGRAMA ''POLICIJA U ZAJEDNICI'' </t>
  </si>
  <si>
    <t>031</t>
  </si>
  <si>
    <t>AKTIVNOST A200906: IZRADA PROGRAMA ZAŠTITE DIVLJAČI</t>
  </si>
  <si>
    <t>AKTIVNOST A200907: AZIL ZA ŽIVOTINJE</t>
  </si>
  <si>
    <t>UKUPNO RASHODI / IZDACI</t>
  </si>
  <si>
    <t>RASHODI PREMA FUNKCIJSKOJ KLASIFIKACIJI</t>
  </si>
  <si>
    <t>Razred</t>
  </si>
  <si>
    <t>Skupina</t>
  </si>
  <si>
    <t>BROJČANA OZNAKA I NAZIV FUNKCIJSKE KLASIFIKACIJE</t>
  </si>
  <si>
    <t>Proračun</t>
  </si>
  <si>
    <t>Projekcija</t>
  </si>
  <si>
    <t>Funkcijska klasifikacija:  01 - Opće javne usluge</t>
  </si>
  <si>
    <t>IZVRŠNA I ZAKONODAVNA TIJELA, FINANCIJSKI I FISKLANI POSLOVI</t>
  </si>
  <si>
    <t>Funkcijska klasifikacija:  03 - Javni red i sigurnost</t>
  </si>
  <si>
    <t>USLUGE POLICIJE</t>
  </si>
  <si>
    <t>USLUGE PROTUPOŽARNE ZAŠTITE</t>
  </si>
  <si>
    <t>RASHODI ZA JAVNI RED I SIGURNOST KOJI NISU DRUGDJE SVRSTANI</t>
  </si>
  <si>
    <t>Funkcijska klasifikacija:  04 - Ekonomski poslovi</t>
  </si>
  <si>
    <t>POLJOPRIVREDA, ŠUMARSTVO, RIBARSTVO I LOV</t>
  </si>
  <si>
    <t>EKONOMSKI POSLOVI KOJI NICU DRUGDJE SVRSTANI</t>
  </si>
  <si>
    <t>Funkcijska klasifikacija:  05 - Zaštita okoliša</t>
  </si>
  <si>
    <t>051</t>
  </si>
  <si>
    <t>GOSPODARENJE OTPADOM</t>
  </si>
  <si>
    <t>Funkcijska klasifikacija:  06 - Usluge unapređenja stanovanja i zajednice</t>
  </si>
  <si>
    <t>RAZVOJ ZAJEDNICE</t>
  </si>
  <si>
    <t>OPSKRBA VODOM</t>
  </si>
  <si>
    <t>ULIČNA RASVJETA</t>
  </si>
  <si>
    <t>RASHODI VEZANI UZ STANOVANJE I KOM. POGODNISTI KOJE NISU DRUGDJE SVRSTANI</t>
  </si>
  <si>
    <t>Funkcijska klasifikacija:  08 - Rekreacija, kultura i religija</t>
  </si>
  <si>
    <t>SLUŽBE REKREACIJE I SPORA</t>
  </si>
  <si>
    <t>SLUŽBE KULTURE</t>
  </si>
  <si>
    <t>RELIGIJSKE I DRUGE SLUŽBE ZAJEDNICE</t>
  </si>
  <si>
    <t>Funkcijska klasifikacija:  09 - Obrazovanje</t>
  </si>
  <si>
    <t>PREDŠKOLSKO I OSNOVNO OBRAZOVANJE</t>
  </si>
  <si>
    <t>Funkcijska klasifikacija:  10 - Socijalna zaštita</t>
  </si>
  <si>
    <t>BOLEST I INVALIDITET</t>
  </si>
  <si>
    <t>STAROST</t>
  </si>
  <si>
    <t>OBITELJ I DJECA</t>
  </si>
  <si>
    <t>STANOVANJE</t>
  </si>
  <si>
    <t>SOC.POMOĆ STANOVNIŠTU KOJE NIJE OBUHVAĆENO REDOVNIM SOCIJAL. MJERAMA</t>
  </si>
  <si>
    <t>AKTIVNOSTI SOCIJALNE ZAŠTITE KOJU NISU DRUGDJE SVRSTANE</t>
  </si>
  <si>
    <t>UKUPNO:</t>
  </si>
  <si>
    <t>III.  PRIJELAZNE I ZAVRŠNE ODREDBE</t>
  </si>
  <si>
    <t>Ovaj proračun stupa na snagu danom donošenja, a objavit će se u Službenom glasniku KZŽ, te će se objaviti na web stranici Općine.</t>
  </si>
  <si>
    <t>PREDSJEDNIK OPĆINSKOG VIJEĆA</t>
  </si>
  <si>
    <t>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</si>
</sst>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6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0" fillId="0" borderId="0" xfId="0" applyNumberFormat="1" applyFont="1"/>
    <xf numFmtId="49" fontId="19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7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3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9" fillId="0" borderId="1" xfId="0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6" fillId="0" borderId="5" xfId="3" applyFont="1" applyFill="1" applyBorder="1" applyAlignment="1">
      <alignment horizontal="left"/>
    </xf>
    <xf numFmtId="164" fontId="26" fillId="0" borderId="5" xfId="3" applyFont="1" applyFill="1" applyBorder="1" applyAlignment="1">
      <alignment horizontal="center"/>
    </xf>
    <xf numFmtId="0" fontId="2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29" fillId="0" borderId="0" xfId="0" applyNumberFormat="1" applyFont="1" applyAlignment="1">
      <alignment horizontal="center"/>
    </xf>
    <xf numFmtId="49" fontId="30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1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2" fillId="0" borderId="0" xfId="0" applyFont="1"/>
    <xf numFmtId="49" fontId="32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49" fontId="32" fillId="0" borderId="0" xfId="0" quotePrefix="1" applyNumberFormat="1" applyFont="1" applyAlignment="1">
      <alignment horizontal="center"/>
    </xf>
    <xf numFmtId="0" fontId="35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2" fillId="0" borderId="6" xfId="0" applyNumberFormat="1" applyFont="1" applyBorder="1" applyAlignment="1">
      <alignment horizontal="center"/>
    </xf>
    <xf numFmtId="49" fontId="36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" fontId="8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2" fillId="0" borderId="0" xfId="0" applyFont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17" fillId="10" borderId="2" xfId="0" applyFont="1" applyFill="1" applyBorder="1"/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" fontId="4" fillId="12" borderId="2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7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1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4" xfId="0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0" fontId="13" fillId="10" borderId="0" xfId="0" applyFont="1" applyFill="1"/>
    <xf numFmtId="0" fontId="38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2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5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4" fillId="10" borderId="0" xfId="0" applyFont="1" applyFill="1"/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29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5" fillId="10" borderId="0" xfId="0" applyFont="1" applyFill="1"/>
    <xf numFmtId="0" fontId="8" fillId="0" borderId="0" xfId="0" applyFont="1" applyAlignment="1">
      <alignment horizontal="center"/>
    </xf>
    <xf numFmtId="4" fontId="8" fillId="0" borderId="7" xfId="0" applyNumberFormat="1" applyFont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3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3" fillId="0" borderId="7" xfId="0" applyNumberFormat="1" applyFont="1" applyBorder="1"/>
    <xf numFmtId="4" fontId="8" fillId="0" borderId="4" xfId="0" applyNumberFormat="1" applyFont="1" applyBorder="1"/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0" borderId="8" xfId="0" applyNumberFormat="1" applyFont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9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0" xfId="0" quotePrefix="1" applyNumberFormat="1" applyFont="1" applyFill="1" applyBorder="1" applyAlignment="1">
      <alignment horizontal="center"/>
    </xf>
    <xf numFmtId="49" fontId="15" fillId="4" borderId="21" xfId="0" quotePrefix="1" applyNumberFormat="1" applyFont="1" applyFill="1" applyBorder="1" applyAlignment="1">
      <alignment horizontal="center"/>
    </xf>
    <xf numFmtId="4" fontId="15" fillId="4" borderId="22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19" xfId="0" applyFont="1" applyFill="1" applyBorder="1" applyAlignment="1">
      <alignment horizontal="center"/>
    </xf>
    <xf numFmtId="4" fontId="15" fillId="4" borderId="18" xfId="0" applyNumberFormat="1" applyFont="1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32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0" fontId="34" fillId="0" borderId="1" xfId="0" applyFont="1" applyBorder="1"/>
    <xf numFmtId="0" fontId="12" fillId="0" borderId="1" xfId="0" applyFont="1" applyBorder="1"/>
    <xf numFmtId="0" fontId="31" fillId="0" borderId="1" xfId="0" applyFont="1" applyBorder="1"/>
    <xf numFmtId="0" fontId="35" fillId="0" borderId="1" xfId="0" applyFont="1" applyBorder="1"/>
    <xf numFmtId="0" fontId="10" fillId="0" borderId="1" xfId="0" applyFont="1" applyBorder="1"/>
    <xf numFmtId="0" fontId="3" fillId="10" borderId="1" xfId="0" applyFont="1" applyFill="1" applyBorder="1"/>
    <xf numFmtId="0" fontId="39" fillId="0" borderId="0" xfId="0" applyFont="1" applyAlignment="1">
      <alignment horizontal="left"/>
    </xf>
    <xf numFmtId="49" fontId="39" fillId="0" borderId="0" xfId="0" applyNumberFormat="1" applyFont="1" applyAlignment="1">
      <alignment horizontal="left"/>
    </xf>
    <xf numFmtId="49" fontId="39" fillId="0" borderId="0" xfId="0" applyNumberFormat="1" applyFont="1"/>
    <xf numFmtId="0" fontId="39" fillId="0" borderId="0" xfId="0" applyFont="1"/>
    <xf numFmtId="0" fontId="40" fillId="0" borderId="0" xfId="0" applyFont="1" applyAlignment="1">
      <alignment horizontal="center"/>
    </xf>
    <xf numFmtId="4" fontId="39" fillId="0" borderId="3" xfId="0" applyNumberFormat="1" applyFont="1" applyBorder="1"/>
    <xf numFmtId="0" fontId="39" fillId="0" borderId="1" xfId="0" applyFont="1" applyBorder="1"/>
    <xf numFmtId="4" fontId="39" fillId="0" borderId="7" xfId="0" applyNumberFormat="1" applyFont="1" applyBorder="1"/>
    <xf numFmtId="0" fontId="41" fillId="0" borderId="0" xfId="0" applyFont="1" applyAlignment="1">
      <alignment horizontal="center"/>
    </xf>
    <xf numFmtId="49" fontId="4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" fontId="26" fillId="0" borderId="7" xfId="0" applyNumberFormat="1" applyFont="1" applyBorder="1" applyAlignment="1">
      <alignment horizontal="right"/>
    </xf>
    <xf numFmtId="0" fontId="41" fillId="0" borderId="0" xfId="0" applyFont="1"/>
    <xf numFmtId="0" fontId="40" fillId="0" borderId="0" xfId="0" applyFont="1" applyAlignment="1">
      <alignment horizontal="left"/>
    </xf>
    <xf numFmtId="49" fontId="40" fillId="0" borderId="0" xfId="0" applyNumberFormat="1" applyFont="1" applyAlignment="1">
      <alignment horizontal="left"/>
    </xf>
    <xf numFmtId="4" fontId="40" fillId="0" borderId="7" xfId="0" applyNumberFormat="1" applyFont="1" applyBorder="1" applyAlignment="1">
      <alignment horizontal="right"/>
    </xf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0" fontId="7" fillId="21" borderId="0" xfId="0" applyFont="1" applyFill="1"/>
    <xf numFmtId="0" fontId="9" fillId="21" borderId="0" xfId="0" applyFont="1" applyFill="1"/>
    <xf numFmtId="0" fontId="12" fillId="21" borderId="0" xfId="0" applyFont="1" applyFill="1"/>
    <xf numFmtId="0" fontId="3" fillId="21" borderId="1" xfId="0" applyFont="1" applyFill="1" applyBorder="1"/>
    <xf numFmtId="0" fontId="3" fillId="21" borderId="0" xfId="0" applyFont="1" applyFill="1"/>
    <xf numFmtId="0" fontId="18" fillId="21" borderId="0" xfId="0" applyFont="1" applyFill="1"/>
    <xf numFmtId="4" fontId="3" fillId="13" borderId="4" xfId="0" applyNumberFormat="1" applyFont="1" applyFill="1" applyBorder="1"/>
    <xf numFmtId="4" fontId="3" fillId="10" borderId="1" xfId="0" applyNumberFormat="1" applyFont="1" applyFill="1" applyBorder="1" applyAlignment="1">
      <alignment horizontal="right"/>
    </xf>
    <xf numFmtId="4" fontId="26" fillId="0" borderId="6" xfId="0" applyNumberFormat="1" applyFont="1" applyBorder="1"/>
    <xf numFmtId="4" fontId="11" fillId="10" borderId="7" xfId="0" applyNumberFormat="1" applyFont="1" applyFill="1" applyBorder="1" applyAlignment="1">
      <alignment horizontal="right"/>
    </xf>
    <xf numFmtId="3" fontId="19" fillId="10" borderId="0" xfId="0" applyNumberFormat="1" applyFont="1" applyFill="1" applyAlignment="1">
      <alignment horizontal="center"/>
    </xf>
    <xf numFmtId="4" fontId="19" fillId="10" borderId="0" xfId="0" applyNumberFormat="1" applyFont="1" applyFill="1"/>
    <xf numFmtId="0" fontId="4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 textRotation="90" wrapText="1"/>
    </xf>
    <xf numFmtId="0" fontId="24" fillId="12" borderId="8" xfId="0" applyFont="1" applyFill="1" applyBorder="1" applyAlignment="1">
      <alignment horizontal="center" textRotation="90" wrapText="1"/>
    </xf>
    <xf numFmtId="0" fontId="22" fillId="0" borderId="5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4" fillId="2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4" fillId="12" borderId="12" xfId="0" applyFont="1" applyFill="1" applyBorder="1" applyAlignment="1">
      <alignment horizontal="center" vertical="center" textRotation="90" wrapText="1"/>
    </xf>
    <xf numFmtId="0" fontId="24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9E7E7"/>
      <color rgb="FFCCFFFF"/>
      <color rgb="FFCCFFCC"/>
      <color rgb="FF66FFFF"/>
      <color rgb="FFFFFF99"/>
      <color rgb="FFDA9694"/>
      <color rgb="FF99FF99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1</xdr:row>
      <xdr:rowOff>66675</xdr:rowOff>
    </xdr:from>
    <xdr:to>
      <xdr:col>5</xdr:col>
      <xdr:colOff>1552575</xdr:colOff>
      <xdr:row>1</xdr:row>
      <xdr:rowOff>904875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28600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13606"/>
  <sheetViews>
    <sheetView tabSelected="1" zoomScaleNormal="100" zoomScaleSheetLayoutView="75" zoomScalePageLayoutView="95" workbookViewId="0">
      <selection activeCell="H23" sqref="H23"/>
    </sheetView>
  </sheetViews>
  <sheetFormatPr defaultColWidth="9.140625" defaultRowHeight="12.75"/>
  <cols>
    <col min="1" max="1" width="8.42578125" style="31" customWidth="1"/>
    <col min="2" max="2" width="4" style="59" customWidth="1"/>
    <col min="3" max="3" width="3.28515625" style="59" customWidth="1"/>
    <col min="4" max="4" width="3.85546875" style="59" customWidth="1"/>
    <col min="5" max="5" width="7.28515625" style="59" customWidth="1"/>
    <col min="6" max="6" width="61.42578125" style="32" customWidth="1"/>
    <col min="7" max="7" width="6.7109375" style="6" customWidth="1"/>
    <col min="8" max="8" width="15.28515625" style="2" customWidth="1"/>
    <col min="9" max="9" width="16.5703125" style="2" customWidth="1"/>
    <col min="10" max="16384" width="9.140625" style="2"/>
  </cols>
  <sheetData>
    <row r="1" spans="1:9">
      <c r="A1" s="1"/>
      <c r="B1" s="20"/>
      <c r="C1" s="20"/>
      <c r="D1" s="20"/>
      <c r="E1" s="20"/>
      <c r="F1" s="2"/>
    </row>
    <row r="2" spans="1:9" ht="75" customHeight="1">
      <c r="A2" s="521"/>
      <c r="B2" s="521"/>
      <c r="C2" s="521"/>
      <c r="D2" s="521"/>
      <c r="E2" s="521"/>
      <c r="F2" s="521"/>
      <c r="H2" s="1"/>
      <c r="I2" s="1"/>
    </row>
    <row r="3" spans="1:9">
      <c r="A3" s="522" t="s">
        <v>0</v>
      </c>
      <c r="B3" s="522"/>
      <c r="C3" s="522"/>
      <c r="D3" s="522"/>
      <c r="E3" s="522"/>
      <c r="F3" s="522"/>
      <c r="G3" s="155"/>
      <c r="H3" s="99"/>
      <c r="I3" s="99"/>
    </row>
    <row r="4" spans="1:9">
      <c r="A4" s="522" t="s">
        <v>1</v>
      </c>
      <c r="B4" s="522"/>
      <c r="C4" s="522"/>
      <c r="D4" s="522"/>
      <c r="E4" s="522"/>
      <c r="F4" s="522"/>
      <c r="G4" s="155"/>
      <c r="H4" s="99"/>
      <c r="I4" s="99"/>
    </row>
    <row r="5" spans="1:9">
      <c r="A5" s="522" t="s">
        <v>2</v>
      </c>
      <c r="B5" s="522"/>
      <c r="C5" s="522"/>
      <c r="D5" s="522"/>
      <c r="E5" s="522"/>
      <c r="F5" s="522"/>
      <c r="G5" s="155"/>
      <c r="H5" s="99"/>
      <c r="I5" s="99"/>
    </row>
    <row r="6" spans="1:9">
      <c r="A6" s="522" t="s">
        <v>3</v>
      </c>
      <c r="B6" s="522"/>
      <c r="C6" s="522"/>
      <c r="D6" s="522"/>
      <c r="E6" s="522"/>
      <c r="F6" s="522"/>
      <c r="G6" s="155"/>
      <c r="H6" s="99"/>
      <c r="I6" s="99"/>
    </row>
    <row r="7" spans="1:9">
      <c r="A7" s="102"/>
      <c r="B7" s="102"/>
      <c r="C7" s="102"/>
      <c r="D7" s="102"/>
      <c r="E7" s="102"/>
      <c r="F7" s="102"/>
      <c r="G7" s="155"/>
      <c r="H7" s="99"/>
      <c r="I7" s="99"/>
    </row>
    <row r="8" spans="1:9">
      <c r="A8" s="101"/>
      <c r="B8" s="135"/>
      <c r="C8" s="135"/>
      <c r="D8" s="135"/>
      <c r="E8" s="135" t="s">
        <v>4</v>
      </c>
      <c r="F8" s="99"/>
      <c r="G8" s="173"/>
      <c r="H8" s="99"/>
      <c r="I8" s="99"/>
    </row>
    <row r="9" spans="1:9">
      <c r="A9" s="101"/>
      <c r="B9" s="135"/>
      <c r="C9" s="135"/>
      <c r="D9" s="135"/>
      <c r="E9" s="135" t="s">
        <v>5</v>
      </c>
      <c r="F9" s="99"/>
      <c r="G9" s="173"/>
      <c r="H9" s="99"/>
      <c r="I9" s="99"/>
    </row>
    <row r="10" spans="1:9">
      <c r="A10" s="101"/>
      <c r="B10" s="135"/>
      <c r="C10" s="135"/>
      <c r="D10" s="135"/>
      <c r="E10" s="135" t="s">
        <v>6</v>
      </c>
      <c r="F10" s="99"/>
      <c r="G10" s="173"/>
      <c r="H10" s="99"/>
      <c r="I10" s="99"/>
    </row>
    <row r="11" spans="1:9">
      <c r="A11" s="101"/>
      <c r="B11" s="135"/>
      <c r="C11" s="135"/>
      <c r="D11" s="135"/>
      <c r="E11" s="135"/>
      <c r="F11" s="99"/>
      <c r="G11" s="173"/>
      <c r="H11" s="99"/>
      <c r="I11" s="99"/>
    </row>
    <row r="12" spans="1:9" ht="14.25" customHeight="1">
      <c r="A12" s="285" t="s">
        <v>7</v>
      </c>
      <c r="B12" s="285"/>
      <c r="C12" s="285"/>
      <c r="D12" s="285"/>
      <c r="E12" s="285"/>
      <c r="F12" s="285"/>
      <c r="G12" s="285"/>
      <c r="H12" s="285"/>
      <c r="I12" s="285"/>
    </row>
    <row r="13" spans="1:9" ht="15">
      <c r="A13" s="285" t="s">
        <v>8</v>
      </c>
      <c r="B13" s="285"/>
      <c r="C13" s="285"/>
      <c r="D13" s="285"/>
      <c r="E13" s="285"/>
      <c r="F13" s="285"/>
      <c r="G13" s="285"/>
      <c r="H13" s="285"/>
      <c r="I13" s="285"/>
    </row>
    <row r="14" spans="1:9" ht="15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>
      <c r="A15" s="523"/>
      <c r="B15" s="523"/>
      <c r="C15" s="523"/>
      <c r="D15" s="523"/>
      <c r="E15" s="523"/>
      <c r="F15" s="523"/>
      <c r="G15" s="523"/>
      <c r="H15" s="523"/>
      <c r="I15" s="523"/>
    </row>
    <row r="16" spans="1:9" ht="42" customHeight="1">
      <c r="A16" s="503" t="s">
        <v>9</v>
      </c>
      <c r="B16" s="503"/>
      <c r="C16" s="503"/>
      <c r="D16" s="503"/>
      <c r="E16" s="503"/>
      <c r="F16" s="503"/>
      <c r="G16" s="503"/>
      <c r="H16" s="503"/>
      <c r="I16" s="503"/>
    </row>
    <row r="17" spans="1:10" ht="5.25" hidden="1" customHeight="1">
      <c r="A17" s="503"/>
      <c r="B17" s="503"/>
      <c r="C17" s="503"/>
      <c r="D17" s="503"/>
      <c r="E17" s="503"/>
      <c r="F17" s="503"/>
      <c r="G17" s="503"/>
      <c r="H17" s="503"/>
      <c r="I17" s="503"/>
    </row>
    <row r="18" spans="1:10" s="101" customFormat="1" ht="15.75">
      <c r="A18" s="103"/>
      <c r="B18" s="136"/>
      <c r="C18" s="136"/>
      <c r="D18" s="136"/>
      <c r="E18" s="137" t="s">
        <v>10</v>
      </c>
      <c r="F18" s="138" t="s">
        <v>11</v>
      </c>
      <c r="G18" s="174"/>
      <c r="H18" s="103"/>
      <c r="I18" s="103"/>
    </row>
    <row r="19" spans="1:10" s="101" customFormat="1" ht="15.75" customHeight="1">
      <c r="A19" s="507" t="s">
        <v>12</v>
      </c>
      <c r="B19" s="507"/>
      <c r="C19" s="507"/>
      <c r="D19" s="507"/>
      <c r="E19" s="507"/>
      <c r="F19" s="507"/>
      <c r="G19" s="507"/>
      <c r="H19" s="507"/>
      <c r="I19" s="507"/>
    </row>
    <row r="20" spans="1:10" s="101" customFormat="1" ht="15.75" customHeight="1">
      <c r="A20" s="518" t="s">
        <v>13</v>
      </c>
      <c r="B20" s="518"/>
      <c r="C20" s="518"/>
      <c r="D20" s="518"/>
      <c r="E20" s="518"/>
      <c r="F20" s="518"/>
      <c r="G20" s="518"/>
      <c r="H20" s="518"/>
      <c r="I20" s="518"/>
    </row>
    <row r="21" spans="1:10">
      <c r="A21" s="514">
        <v>1</v>
      </c>
      <c r="B21" s="514"/>
      <c r="C21" s="514"/>
      <c r="D21" s="514"/>
      <c r="E21" s="514"/>
      <c r="F21" s="514"/>
      <c r="G21" s="69"/>
      <c r="H21" s="331">
        <v>2</v>
      </c>
      <c r="I21" s="331">
        <v>3</v>
      </c>
      <c r="J21" s="32"/>
    </row>
    <row r="22" spans="1:10">
      <c r="A22" s="519" t="s">
        <v>14</v>
      </c>
      <c r="B22" s="519"/>
      <c r="C22" s="519"/>
      <c r="D22" s="519"/>
      <c r="E22" s="519"/>
      <c r="F22" s="519"/>
      <c r="G22" s="149"/>
      <c r="H22" s="331" t="s">
        <v>15</v>
      </c>
      <c r="I22" s="331" t="s">
        <v>16</v>
      </c>
      <c r="J22" s="32"/>
    </row>
    <row r="23" spans="1:10">
      <c r="A23" s="515"/>
      <c r="B23" s="515"/>
      <c r="C23" s="515"/>
      <c r="D23" s="515"/>
      <c r="E23" s="515"/>
      <c r="F23" s="515"/>
      <c r="G23" s="70"/>
      <c r="H23" s="332" t="s">
        <v>17</v>
      </c>
      <c r="I23" s="332" t="s">
        <v>18</v>
      </c>
      <c r="J23" s="32"/>
    </row>
    <row r="24" spans="1:10">
      <c r="A24" s="42" t="s">
        <v>19</v>
      </c>
      <c r="B24" s="48"/>
      <c r="C24" s="48"/>
      <c r="D24" s="48"/>
      <c r="E24" s="47"/>
      <c r="F24" s="43"/>
      <c r="G24" s="44"/>
      <c r="H24" s="333"/>
      <c r="I24" s="333"/>
      <c r="J24" s="32"/>
    </row>
    <row r="25" spans="1:10" s="469" customFormat="1" ht="14.25">
      <c r="A25" s="466">
        <v>6</v>
      </c>
      <c r="B25" s="467"/>
      <c r="C25" s="467"/>
      <c r="D25" s="467"/>
      <c r="E25" s="468" t="s">
        <v>20</v>
      </c>
      <c r="G25" s="470"/>
      <c r="H25" s="471">
        <f>SUM(H46)</f>
        <v>1649921</v>
      </c>
      <c r="I25" s="471">
        <f>SUM(I46)</f>
        <v>2153557.31</v>
      </c>
      <c r="J25" s="472"/>
    </row>
    <row r="26" spans="1:10" s="469" customFormat="1" ht="14.25">
      <c r="A26" s="466">
        <v>7</v>
      </c>
      <c r="B26" s="467"/>
      <c r="C26" s="467"/>
      <c r="D26" s="467"/>
      <c r="E26" s="468" t="s">
        <v>21</v>
      </c>
      <c r="G26" s="470"/>
      <c r="H26" s="473">
        <f t="shared" ref="H26" si="0">SUM(H196)</f>
        <v>42000</v>
      </c>
      <c r="I26" s="473">
        <f t="shared" ref="I26" si="1">SUM(I196)</f>
        <v>32000</v>
      </c>
    </row>
    <row r="27" spans="1:10" s="469" customFormat="1" ht="14.25">
      <c r="A27" s="466">
        <v>3</v>
      </c>
      <c r="B27" s="467"/>
      <c r="C27" s="467"/>
      <c r="D27" s="467"/>
      <c r="E27" s="468" t="s">
        <v>22</v>
      </c>
      <c r="G27" s="470"/>
      <c r="H27" s="473">
        <f t="shared" ref="H27" si="2">SUM(H110)</f>
        <v>659421</v>
      </c>
      <c r="I27" s="473">
        <f t="shared" ref="I27" si="3">SUM(I110)</f>
        <v>974921</v>
      </c>
    </row>
    <row r="28" spans="1:10" s="469" customFormat="1" ht="14.25">
      <c r="A28" s="466">
        <v>4</v>
      </c>
      <c r="B28" s="467"/>
      <c r="C28" s="467"/>
      <c r="D28" s="467"/>
      <c r="E28" s="468" t="s">
        <v>23</v>
      </c>
      <c r="G28" s="470"/>
      <c r="H28" s="473">
        <f t="shared" ref="H28" si="4">SUM(H209)</f>
        <v>1093500</v>
      </c>
      <c r="I28" s="473">
        <f t="shared" ref="I28" si="5">SUM(I209)</f>
        <v>1167500</v>
      </c>
    </row>
    <row r="29" spans="1:10" s="480" customFormat="1" ht="15">
      <c r="A29" s="474"/>
      <c r="B29" s="475"/>
      <c r="C29" s="475"/>
      <c r="D29" s="475"/>
      <c r="E29" s="476" t="s">
        <v>24</v>
      </c>
      <c r="F29" s="477"/>
      <c r="G29" s="478"/>
      <c r="H29" s="479">
        <f>SUM(H25+H26-H27-H28)</f>
        <v>-61000</v>
      </c>
      <c r="I29" s="479">
        <f>SUM(I25+I26-I27-I28)</f>
        <v>43136.310000000056</v>
      </c>
    </row>
    <row r="30" spans="1:10">
      <c r="A30" s="1"/>
      <c r="B30" s="20"/>
      <c r="C30" s="20"/>
      <c r="D30" s="20"/>
      <c r="E30" s="23"/>
      <c r="F30" s="4"/>
      <c r="H30" s="115"/>
      <c r="I30" s="115"/>
    </row>
    <row r="31" spans="1:10">
      <c r="A31" s="42" t="s">
        <v>25</v>
      </c>
      <c r="B31" s="48"/>
      <c r="C31" s="48"/>
      <c r="D31" s="48"/>
      <c r="E31" s="48"/>
      <c r="F31" s="42"/>
      <c r="G31" s="44"/>
      <c r="H31" s="286" t="s">
        <v>26</v>
      </c>
      <c r="I31" s="286" t="s">
        <v>26</v>
      </c>
    </row>
    <row r="32" spans="1:10" s="469" customFormat="1" ht="14.25">
      <c r="A32" s="466">
        <v>8</v>
      </c>
      <c r="B32" s="467"/>
      <c r="C32" s="467"/>
      <c r="D32" s="467"/>
      <c r="E32" s="468" t="s">
        <v>27</v>
      </c>
      <c r="G32" s="470"/>
      <c r="H32" s="473">
        <f t="shared" ref="H32" si="6">SUM(H252)</f>
        <v>126000</v>
      </c>
      <c r="I32" s="473">
        <f t="shared" ref="I32" si="7">SUM(I252)</f>
        <v>41000</v>
      </c>
    </row>
    <row r="33" spans="1:11" s="469" customFormat="1" ht="14.25">
      <c r="A33" s="466">
        <v>5</v>
      </c>
      <c r="B33" s="467"/>
      <c r="C33" s="467"/>
      <c r="D33" s="467"/>
      <c r="E33" s="468" t="s">
        <v>28</v>
      </c>
      <c r="G33" s="470"/>
      <c r="H33" s="473">
        <f t="shared" ref="H33" si="8">SUM(H256)</f>
        <v>65000</v>
      </c>
      <c r="I33" s="473">
        <f t="shared" ref="I33" si="9">SUM(I256)</f>
        <v>41000</v>
      </c>
    </row>
    <row r="34" spans="1:11" s="469" customFormat="1" ht="14.25">
      <c r="A34" s="481"/>
      <c r="B34" s="482"/>
      <c r="C34" s="482"/>
      <c r="D34" s="482"/>
      <c r="E34" s="482" t="s">
        <v>29</v>
      </c>
      <c r="F34" s="470"/>
      <c r="G34" s="470"/>
      <c r="H34" s="483">
        <f>SUM(H32-H33)</f>
        <v>61000</v>
      </c>
      <c r="I34" s="483">
        <f>SUM(I32-I33)</f>
        <v>0</v>
      </c>
    </row>
    <row r="35" spans="1:11">
      <c r="A35" s="4"/>
      <c r="B35" s="23"/>
      <c r="C35" s="23"/>
      <c r="D35" s="23"/>
      <c r="E35" s="23"/>
      <c r="F35" s="6"/>
      <c r="H35" s="115"/>
      <c r="I35" s="115"/>
    </row>
    <row r="36" spans="1:11">
      <c r="A36" s="42" t="s">
        <v>30</v>
      </c>
      <c r="B36" s="48"/>
      <c r="C36" s="48"/>
      <c r="D36" s="48"/>
      <c r="E36" s="49"/>
      <c r="F36" s="44"/>
      <c r="G36" s="44"/>
      <c r="H36" s="287"/>
      <c r="I36" s="287"/>
    </row>
    <row r="37" spans="1:11" s="469" customFormat="1" ht="14.25">
      <c r="A37" s="466">
        <v>9</v>
      </c>
      <c r="B37" s="467"/>
      <c r="C37" s="467"/>
      <c r="D37" s="467"/>
      <c r="E37" s="467" t="s">
        <v>31</v>
      </c>
      <c r="F37" s="466"/>
      <c r="G37" s="470"/>
      <c r="H37" s="483">
        <f t="shared" ref="H37" si="10">SUM(H263)</f>
        <v>0</v>
      </c>
      <c r="I37" s="483">
        <f t="shared" ref="I37" si="11">SUM(I263)</f>
        <v>-43136.31</v>
      </c>
    </row>
    <row r="38" spans="1:11">
      <c r="A38" s="45" t="s">
        <v>32</v>
      </c>
      <c r="B38" s="128"/>
      <c r="C38" s="128"/>
      <c r="D38" s="128"/>
      <c r="E38" s="47"/>
      <c r="F38" s="43"/>
      <c r="G38" s="44"/>
      <c r="H38" s="286"/>
      <c r="I38" s="286"/>
    </row>
    <row r="39" spans="1:11" ht="15">
      <c r="A39" s="387"/>
      <c r="B39" s="134"/>
      <c r="C39" s="134"/>
      <c r="D39" s="134"/>
      <c r="E39" s="134"/>
      <c r="F39" s="388"/>
      <c r="G39" s="389"/>
      <c r="H39" s="114">
        <f>SUM(H29+H34+H37)</f>
        <v>0</v>
      </c>
      <c r="I39" s="499">
        <f>SUM(I29+I34+I37)</f>
        <v>5.8207660913467407E-11</v>
      </c>
    </row>
    <row r="40" spans="1:11" ht="15">
      <c r="A40" s="507" t="s">
        <v>33</v>
      </c>
      <c r="B40" s="507"/>
      <c r="C40" s="507"/>
      <c r="D40" s="507"/>
      <c r="E40" s="507"/>
      <c r="F40" s="507"/>
      <c r="G40" s="507"/>
      <c r="H40" s="507"/>
      <c r="I40" s="507"/>
    </row>
    <row r="41" spans="1:11" ht="15">
      <c r="A41" s="518" t="s">
        <v>34</v>
      </c>
      <c r="B41" s="518"/>
      <c r="C41" s="518"/>
      <c r="D41" s="518"/>
      <c r="E41" s="518"/>
      <c r="F41" s="518"/>
      <c r="G41" s="518"/>
      <c r="H41" s="518"/>
      <c r="I41" s="518"/>
    </row>
    <row r="42" spans="1:11" s="3" customFormat="1">
      <c r="A42" s="519" t="s">
        <v>35</v>
      </c>
      <c r="B42" s="158"/>
      <c r="C42" s="159"/>
      <c r="D42" s="159"/>
      <c r="E42" s="160"/>
      <c r="F42" s="69">
        <v>1</v>
      </c>
      <c r="G42" s="69"/>
      <c r="H42" s="331">
        <v>2</v>
      </c>
      <c r="I42" s="331">
        <v>3</v>
      </c>
      <c r="J42" s="452"/>
    </row>
    <row r="43" spans="1:11" s="3" customFormat="1" ht="12.75" customHeight="1">
      <c r="A43" s="519"/>
      <c r="B43" s="528" t="s">
        <v>36</v>
      </c>
      <c r="C43" s="519"/>
      <c r="D43" s="519"/>
      <c r="E43" s="529"/>
      <c r="F43" s="149" t="s">
        <v>37</v>
      </c>
      <c r="G43" s="149"/>
      <c r="H43" s="331" t="s">
        <v>15</v>
      </c>
      <c r="I43" s="331" t="s">
        <v>16</v>
      </c>
      <c r="J43" s="452"/>
    </row>
    <row r="44" spans="1:11" s="3" customFormat="1">
      <c r="A44" s="520"/>
      <c r="B44" s="531" t="s">
        <v>38</v>
      </c>
      <c r="C44" s="532"/>
      <c r="D44" s="532"/>
      <c r="E44" s="533"/>
      <c r="F44" s="150"/>
      <c r="G44" s="70"/>
      <c r="H44" s="332" t="s">
        <v>17</v>
      </c>
      <c r="I44" s="332" t="s">
        <v>18</v>
      </c>
      <c r="J44" s="452"/>
    </row>
    <row r="45" spans="1:11" s="3" customFormat="1">
      <c r="A45" s="72" t="s">
        <v>39</v>
      </c>
      <c r="B45" s="153"/>
      <c r="C45" s="153"/>
      <c r="D45" s="153"/>
      <c r="E45" s="154"/>
      <c r="F45" s="73"/>
      <c r="G45" s="288"/>
      <c r="H45" s="450"/>
      <c r="I45" s="450"/>
      <c r="J45" s="452"/>
    </row>
    <row r="46" spans="1:11">
      <c r="A46" s="151">
        <v>6</v>
      </c>
      <c r="B46" s="131"/>
      <c r="C46" s="131"/>
      <c r="D46" s="131"/>
      <c r="E46" s="54"/>
      <c r="F46" s="152" t="s">
        <v>40</v>
      </c>
      <c r="G46" s="167"/>
      <c r="H46" s="451">
        <f>SUM(H47+H60+H69+H80+H97+H103)</f>
        <v>1649921</v>
      </c>
      <c r="I46" s="451">
        <f>SUM(I47+I60+I69+I80+I97+I103)</f>
        <v>2153557.31</v>
      </c>
      <c r="K46"/>
    </row>
    <row r="47" spans="1:11" s="64" customFormat="1">
      <c r="A47" s="106">
        <v>61</v>
      </c>
      <c r="B47" s="182" t="s">
        <v>41</v>
      </c>
      <c r="C47" s="129"/>
      <c r="D47" s="129"/>
      <c r="E47" s="147"/>
      <c r="F47" s="83" t="s">
        <v>42</v>
      </c>
      <c r="G47" s="168"/>
      <c r="H47" s="405">
        <f>SUM(H48+H54+H57)</f>
        <v>353110</v>
      </c>
      <c r="I47" s="405">
        <f>SUM(I48+I54+I57)</f>
        <v>459546.31</v>
      </c>
    </row>
    <row r="48" spans="1:11" s="251" customFormat="1">
      <c r="A48" s="316">
        <v>611</v>
      </c>
      <c r="B48" s="246" t="s">
        <v>41</v>
      </c>
      <c r="C48" s="247"/>
      <c r="D48" s="247"/>
      <c r="E48" s="317"/>
      <c r="F48" s="14" t="s">
        <v>43</v>
      </c>
      <c r="G48" s="248"/>
      <c r="H48" s="249">
        <f>SUM(H49:H53)</f>
        <v>327000</v>
      </c>
      <c r="I48" s="249">
        <f>SUM(I49:I53)</f>
        <v>428036.31</v>
      </c>
    </row>
    <row r="49" spans="1:9">
      <c r="A49" s="33">
        <v>61111</v>
      </c>
      <c r="B49" s="161" t="s">
        <v>41</v>
      </c>
      <c r="C49" s="162"/>
      <c r="D49" s="162"/>
      <c r="E49" s="163"/>
      <c r="F49" s="2" t="s">
        <v>44</v>
      </c>
      <c r="H49" s="109">
        <v>348000</v>
      </c>
      <c r="I49" s="109">
        <v>440036.31</v>
      </c>
    </row>
    <row r="50" spans="1:9">
      <c r="A50" s="33">
        <v>61121</v>
      </c>
      <c r="B50" s="161" t="s">
        <v>41</v>
      </c>
      <c r="C50" s="162"/>
      <c r="D50" s="162"/>
      <c r="E50" s="163"/>
      <c r="F50" s="2" t="s">
        <v>45</v>
      </c>
      <c r="H50" s="109">
        <v>11000</v>
      </c>
      <c r="I50" s="109">
        <v>13000</v>
      </c>
    </row>
    <row r="51" spans="1:9">
      <c r="A51" s="33">
        <v>61131</v>
      </c>
      <c r="B51" s="161" t="s">
        <v>41</v>
      </c>
      <c r="C51" s="162"/>
      <c r="D51" s="162"/>
      <c r="E51" s="163"/>
      <c r="F51" s="2" t="s">
        <v>46</v>
      </c>
      <c r="H51" s="109">
        <v>20000</v>
      </c>
      <c r="I51" s="109">
        <v>25000</v>
      </c>
    </row>
    <row r="52" spans="1:9">
      <c r="A52" s="33">
        <v>61141</v>
      </c>
      <c r="B52" s="161" t="s">
        <v>41</v>
      </c>
      <c r="C52" s="162"/>
      <c r="D52" s="162"/>
      <c r="E52" s="163"/>
      <c r="F52" s="2" t="s">
        <v>47</v>
      </c>
      <c r="H52" s="109">
        <v>8000</v>
      </c>
      <c r="I52" s="109">
        <v>10000</v>
      </c>
    </row>
    <row r="53" spans="1:9">
      <c r="A53" s="33">
        <v>61151</v>
      </c>
      <c r="B53" s="161" t="s">
        <v>41</v>
      </c>
      <c r="C53" s="162"/>
      <c r="D53" s="162"/>
      <c r="E53" s="163"/>
      <c r="F53" s="2" t="s">
        <v>48</v>
      </c>
      <c r="H53" s="109">
        <v>-60000</v>
      </c>
      <c r="I53" s="109">
        <v>-60000</v>
      </c>
    </row>
    <row r="54" spans="1:9" s="14" customFormat="1">
      <c r="A54" s="245">
        <v>613</v>
      </c>
      <c r="B54" s="246" t="s">
        <v>41</v>
      </c>
      <c r="C54" s="247"/>
      <c r="D54" s="247"/>
      <c r="E54" s="127"/>
      <c r="F54" s="14" t="s">
        <v>49</v>
      </c>
      <c r="G54" s="248"/>
      <c r="H54" s="249">
        <f>SUM(H55:H56)</f>
        <v>23600</v>
      </c>
      <c r="I54" s="249">
        <f>SUM(I55:I56)</f>
        <v>29000</v>
      </c>
    </row>
    <row r="55" spans="1:9" s="10" customFormat="1">
      <c r="A55" s="5">
        <v>61314</v>
      </c>
      <c r="B55" s="161" t="s">
        <v>41</v>
      </c>
      <c r="C55" s="161"/>
      <c r="D55" s="161"/>
      <c r="E55" s="164"/>
      <c r="F55" s="9" t="s">
        <v>50</v>
      </c>
      <c r="G55" s="171"/>
      <c r="H55" s="408">
        <v>3600</v>
      </c>
      <c r="I55" s="408">
        <v>4000</v>
      </c>
    </row>
    <row r="56" spans="1:9">
      <c r="A56" s="5">
        <v>61341</v>
      </c>
      <c r="B56" s="161" t="s">
        <v>41</v>
      </c>
      <c r="C56" s="161"/>
      <c r="D56" s="161"/>
      <c r="E56" s="163"/>
      <c r="F56" s="2" t="s">
        <v>51</v>
      </c>
      <c r="H56" s="109">
        <v>20000</v>
      </c>
      <c r="I56" s="109">
        <v>25000</v>
      </c>
    </row>
    <row r="57" spans="1:9" s="14" customFormat="1">
      <c r="A57" s="245">
        <v>614</v>
      </c>
      <c r="B57" s="246" t="s">
        <v>41</v>
      </c>
      <c r="C57" s="247"/>
      <c r="D57" s="247"/>
      <c r="E57" s="250"/>
      <c r="F57" s="14" t="s">
        <v>52</v>
      </c>
      <c r="G57" s="248"/>
      <c r="H57" s="249">
        <f>SUM(H58:H59)</f>
        <v>2510</v>
      </c>
      <c r="I57" s="249">
        <f>SUM(I58:I59)</f>
        <v>2510</v>
      </c>
    </row>
    <row r="58" spans="1:9" s="10" customFormat="1">
      <c r="A58" s="5">
        <v>61424</v>
      </c>
      <c r="B58" s="161" t="s">
        <v>41</v>
      </c>
      <c r="C58" s="161"/>
      <c r="D58" s="161"/>
      <c r="E58" s="164"/>
      <c r="F58" s="9" t="s">
        <v>53</v>
      </c>
      <c r="G58" s="171"/>
      <c r="H58" s="408">
        <v>2500</v>
      </c>
      <c r="I58" s="408">
        <v>2500</v>
      </c>
    </row>
    <row r="59" spans="1:9">
      <c r="A59" s="5">
        <v>61453</v>
      </c>
      <c r="B59" s="161" t="s">
        <v>41</v>
      </c>
      <c r="C59" s="161"/>
      <c r="D59" s="161"/>
      <c r="E59" s="163"/>
      <c r="F59" s="2" t="s">
        <v>54</v>
      </c>
      <c r="H59" s="109">
        <v>10</v>
      </c>
      <c r="I59" s="109">
        <v>10</v>
      </c>
    </row>
    <row r="60" spans="1:9">
      <c r="A60" s="318">
        <v>63</v>
      </c>
      <c r="B60" s="233"/>
      <c r="C60" s="233"/>
      <c r="D60" s="233" t="s">
        <v>55</v>
      </c>
      <c r="E60" s="319"/>
      <c r="F60" s="320" t="s">
        <v>56</v>
      </c>
      <c r="G60" s="321"/>
      <c r="H60" s="411">
        <f>SUM(H61+H66)</f>
        <v>1246000</v>
      </c>
      <c r="I60" s="411">
        <f>SUM(I61+I66)</f>
        <v>1643000</v>
      </c>
    </row>
    <row r="61" spans="1:9" s="14" customFormat="1">
      <c r="A61" s="245">
        <v>633</v>
      </c>
      <c r="B61" s="247"/>
      <c r="C61" s="247"/>
      <c r="D61" s="246" t="s">
        <v>55</v>
      </c>
      <c r="E61" s="250"/>
      <c r="F61" s="14" t="s">
        <v>57</v>
      </c>
      <c r="G61" s="248"/>
      <c r="H61" s="249">
        <f>SUM(H62:H65)</f>
        <v>243000</v>
      </c>
      <c r="I61" s="249">
        <f>SUM(I62:I65)</f>
        <v>243000</v>
      </c>
    </row>
    <row r="62" spans="1:9" s="8" customFormat="1">
      <c r="A62" s="33">
        <v>63311</v>
      </c>
      <c r="B62" s="162"/>
      <c r="C62" s="162"/>
      <c r="D62" s="325" t="s">
        <v>55</v>
      </c>
      <c r="E62" s="164"/>
      <c r="F62" s="9" t="s">
        <v>58</v>
      </c>
      <c r="G62" s="171"/>
      <c r="H62" s="412">
        <v>223000</v>
      </c>
      <c r="I62" s="412">
        <v>223000</v>
      </c>
    </row>
    <row r="63" spans="1:9" s="8" customFormat="1">
      <c r="A63" s="33">
        <v>63312</v>
      </c>
      <c r="B63" s="162"/>
      <c r="C63" s="162"/>
      <c r="D63" s="196" t="s">
        <v>55</v>
      </c>
      <c r="E63" s="164"/>
      <c r="F63" s="9" t="s">
        <v>59</v>
      </c>
      <c r="G63" s="171"/>
      <c r="H63" s="413">
        <v>10000</v>
      </c>
      <c r="I63" s="413">
        <v>10000</v>
      </c>
    </row>
    <row r="64" spans="1:9" s="8" customFormat="1">
      <c r="A64" s="33">
        <v>63321</v>
      </c>
      <c r="B64" s="162"/>
      <c r="C64" s="162"/>
      <c r="D64" s="196" t="s">
        <v>55</v>
      </c>
      <c r="E64" s="164"/>
      <c r="F64" s="9" t="s">
        <v>60</v>
      </c>
      <c r="G64" s="171"/>
      <c r="H64" s="406">
        <v>10000</v>
      </c>
      <c r="I64" s="406">
        <v>10000</v>
      </c>
    </row>
    <row r="65" spans="1:10" s="8" customFormat="1">
      <c r="A65" s="33">
        <v>63322</v>
      </c>
      <c r="B65" s="162"/>
      <c r="C65" s="162"/>
      <c r="D65" s="196" t="s">
        <v>55</v>
      </c>
      <c r="E65" s="163"/>
      <c r="F65" s="2" t="s">
        <v>61</v>
      </c>
      <c r="G65" s="6"/>
      <c r="H65" s="406">
        <v>0</v>
      </c>
      <c r="I65" s="406">
        <v>0</v>
      </c>
    </row>
    <row r="66" spans="1:10" s="14" customFormat="1">
      <c r="A66" s="245">
        <v>634</v>
      </c>
      <c r="B66" s="247"/>
      <c r="C66" s="247"/>
      <c r="D66" s="246" t="s">
        <v>55</v>
      </c>
      <c r="E66" s="250"/>
      <c r="F66" s="14" t="s">
        <v>62</v>
      </c>
      <c r="G66" s="248"/>
      <c r="H66" s="249">
        <f>SUM(H67+H68)</f>
        <v>1003000</v>
      </c>
      <c r="I66" s="249">
        <f>SUM(I67+I68)</f>
        <v>1400000</v>
      </c>
    </row>
    <row r="67" spans="1:10" s="8" customFormat="1">
      <c r="A67" s="33">
        <v>63415</v>
      </c>
      <c r="B67" s="162"/>
      <c r="C67" s="162"/>
      <c r="D67" s="196" t="s">
        <v>55</v>
      </c>
      <c r="E67" s="164"/>
      <c r="F67" s="9" t="s">
        <v>63</v>
      </c>
      <c r="G67" s="171"/>
      <c r="H67" s="414">
        <v>5000</v>
      </c>
      <c r="I67" s="414">
        <v>5000</v>
      </c>
    </row>
    <row r="68" spans="1:10" s="8" customFormat="1">
      <c r="A68" s="33">
        <v>63425</v>
      </c>
      <c r="B68" s="162"/>
      <c r="C68" s="162"/>
      <c r="D68" s="196" t="s">
        <v>55</v>
      </c>
      <c r="E68" s="164"/>
      <c r="F68" s="9" t="s">
        <v>64</v>
      </c>
      <c r="G68" s="171"/>
      <c r="H68" s="414">
        <v>998000</v>
      </c>
      <c r="I68" s="414">
        <v>1395000</v>
      </c>
      <c r="J68" s="330"/>
    </row>
    <row r="69" spans="1:10">
      <c r="A69" s="95">
        <v>64</v>
      </c>
      <c r="B69" s="96" t="s">
        <v>41</v>
      </c>
      <c r="C69" s="96" t="s">
        <v>65</v>
      </c>
      <c r="D69" s="96" t="s">
        <v>66</v>
      </c>
      <c r="E69" s="79"/>
      <c r="F69" s="83" t="s">
        <v>67</v>
      </c>
      <c r="G69" s="168"/>
      <c r="H69" s="107">
        <f>SUM(H70+H73)</f>
        <v>10161</v>
      </c>
      <c r="I69" s="107">
        <f>SUM(I70+I73)</f>
        <v>10161</v>
      </c>
    </row>
    <row r="70" spans="1:10" s="254" customFormat="1">
      <c r="A70" s="252">
        <v>641</v>
      </c>
      <c r="B70" s="246" t="s">
        <v>41</v>
      </c>
      <c r="C70" s="246"/>
      <c r="D70" s="246"/>
      <c r="E70" s="127"/>
      <c r="F70" s="14" t="s">
        <v>68</v>
      </c>
      <c r="G70" s="248"/>
      <c r="H70" s="253">
        <f>SUM(H71:H72)</f>
        <v>21</v>
      </c>
      <c r="I70" s="253">
        <f>SUM(I71:I72)</f>
        <v>21</v>
      </c>
    </row>
    <row r="71" spans="1:10">
      <c r="A71" s="5">
        <v>64132</v>
      </c>
      <c r="B71" s="161" t="s">
        <v>41</v>
      </c>
      <c r="C71" s="161"/>
      <c r="D71" s="161"/>
      <c r="E71" s="163"/>
      <c r="F71" s="2" t="s">
        <v>69</v>
      </c>
      <c r="H71" s="109">
        <v>1</v>
      </c>
      <c r="I71" s="109">
        <v>1</v>
      </c>
    </row>
    <row r="72" spans="1:10">
      <c r="A72" s="5">
        <v>64143</v>
      </c>
      <c r="B72" s="161" t="s">
        <v>41</v>
      </c>
      <c r="C72" s="161"/>
      <c r="D72" s="161"/>
      <c r="E72" s="163"/>
      <c r="F72" s="2" t="s">
        <v>70</v>
      </c>
      <c r="H72" s="109">
        <v>20</v>
      </c>
      <c r="I72" s="109">
        <v>20</v>
      </c>
    </row>
    <row r="73" spans="1:10" s="14" customFormat="1">
      <c r="A73" s="245">
        <v>642</v>
      </c>
      <c r="B73" s="246" t="s">
        <v>41</v>
      </c>
      <c r="C73" s="246" t="s">
        <v>65</v>
      </c>
      <c r="D73" s="247" t="s">
        <v>66</v>
      </c>
      <c r="E73" s="250"/>
      <c r="F73" s="14" t="s">
        <v>71</v>
      </c>
      <c r="G73" s="248"/>
      <c r="H73" s="249">
        <f>SUM(H74:H79)</f>
        <v>10140</v>
      </c>
      <c r="I73" s="249">
        <f>SUM(I74:I79)</f>
        <v>10140</v>
      </c>
    </row>
    <row r="74" spans="1:10" s="8" customFormat="1">
      <c r="A74" s="33">
        <v>64219</v>
      </c>
      <c r="B74" s="161" t="s">
        <v>41</v>
      </c>
      <c r="C74" s="162"/>
      <c r="D74" s="162"/>
      <c r="E74" s="163"/>
      <c r="F74" s="2" t="s">
        <v>72</v>
      </c>
      <c r="G74" s="6"/>
      <c r="H74" s="108">
        <v>340</v>
      </c>
      <c r="I74" s="108">
        <v>340</v>
      </c>
    </row>
    <row r="75" spans="1:10" s="8" customFormat="1">
      <c r="A75" s="33">
        <v>64222</v>
      </c>
      <c r="B75" s="161" t="s">
        <v>41</v>
      </c>
      <c r="C75" s="162"/>
      <c r="D75" s="162"/>
      <c r="E75" s="163"/>
      <c r="F75" s="2" t="s">
        <v>73</v>
      </c>
      <c r="G75" s="6"/>
      <c r="H75" s="108">
        <v>300</v>
      </c>
      <c r="I75" s="108">
        <v>300</v>
      </c>
    </row>
    <row r="76" spans="1:10" s="10" customFormat="1">
      <c r="A76" s="5">
        <v>64225</v>
      </c>
      <c r="B76" s="161" t="s">
        <v>41</v>
      </c>
      <c r="C76" s="161"/>
      <c r="D76" s="161"/>
      <c r="E76" s="164"/>
      <c r="F76" s="9" t="s">
        <v>74</v>
      </c>
      <c r="G76" s="171"/>
      <c r="H76" s="408">
        <v>0</v>
      </c>
      <c r="I76" s="408">
        <v>0</v>
      </c>
    </row>
    <row r="77" spans="1:10" s="10" customFormat="1">
      <c r="A77" s="5">
        <v>64231</v>
      </c>
      <c r="B77" s="161"/>
      <c r="C77" s="206" t="s">
        <v>66</v>
      </c>
      <c r="D77" s="161"/>
      <c r="E77" s="164"/>
      <c r="F77" s="9" t="s">
        <v>75</v>
      </c>
      <c r="G77" s="171"/>
      <c r="H77" s="415">
        <v>9500</v>
      </c>
      <c r="I77" s="415">
        <v>9500</v>
      </c>
    </row>
    <row r="78" spans="1:10" s="10" customFormat="1">
      <c r="A78" s="5">
        <v>64234</v>
      </c>
      <c r="B78" s="161" t="s">
        <v>41</v>
      </c>
      <c r="C78" s="161"/>
      <c r="D78" s="161"/>
      <c r="E78" s="164"/>
      <c r="F78" s="9" t="s">
        <v>76</v>
      </c>
      <c r="G78" s="171"/>
      <c r="H78" s="408">
        <v>0</v>
      </c>
      <c r="I78" s="408">
        <v>0</v>
      </c>
    </row>
    <row r="79" spans="1:10">
      <c r="A79" s="5">
        <v>64236</v>
      </c>
      <c r="B79" s="161"/>
      <c r="C79" s="206" t="s">
        <v>65</v>
      </c>
      <c r="D79" s="161"/>
      <c r="E79" s="163"/>
      <c r="F79" s="2" t="s">
        <v>77</v>
      </c>
      <c r="H79" s="416">
        <v>0</v>
      </c>
      <c r="I79" s="416">
        <v>0</v>
      </c>
    </row>
    <row r="80" spans="1:10" s="3" customFormat="1">
      <c r="A80" s="93">
        <v>65</v>
      </c>
      <c r="B80" s="130" t="s">
        <v>78</v>
      </c>
      <c r="C80" s="130"/>
      <c r="D80" s="130"/>
      <c r="E80" s="81"/>
      <c r="F80" s="83" t="s">
        <v>79</v>
      </c>
      <c r="G80" s="168"/>
      <c r="H80" s="405">
        <f>SUM(H81+H88+H93)</f>
        <v>40350</v>
      </c>
      <c r="I80" s="405">
        <f>SUM(I81+I88+I93)</f>
        <v>40550</v>
      </c>
    </row>
    <row r="81" spans="1:9" s="14" customFormat="1">
      <c r="A81" s="252">
        <v>651</v>
      </c>
      <c r="B81" s="246" t="s">
        <v>41</v>
      </c>
      <c r="C81" s="246" t="s">
        <v>66</v>
      </c>
      <c r="D81" s="246"/>
      <c r="E81" s="250"/>
      <c r="F81" s="14" t="s">
        <v>80</v>
      </c>
      <c r="G81" s="248"/>
      <c r="H81" s="249">
        <f>SUM(H82:H87)</f>
        <v>18050</v>
      </c>
      <c r="I81" s="249">
        <f>SUM(I82:I87)</f>
        <v>18050</v>
      </c>
    </row>
    <row r="82" spans="1:9">
      <c r="A82" s="5">
        <v>65123</v>
      </c>
      <c r="B82" s="161"/>
      <c r="C82" s="206" t="s">
        <v>66</v>
      </c>
      <c r="D82" s="161"/>
      <c r="E82" s="163"/>
      <c r="F82" s="2" t="s">
        <v>81</v>
      </c>
      <c r="H82" s="416">
        <v>13000</v>
      </c>
      <c r="I82" s="416">
        <v>13000</v>
      </c>
    </row>
    <row r="83" spans="1:9">
      <c r="A83" s="5">
        <v>65123</v>
      </c>
      <c r="B83" s="161" t="s">
        <v>41</v>
      </c>
      <c r="C83" s="161"/>
      <c r="D83" s="161"/>
      <c r="E83" s="163"/>
      <c r="F83" s="2" t="s">
        <v>82</v>
      </c>
      <c r="H83" s="109">
        <v>0</v>
      </c>
      <c r="I83" s="109">
        <v>0</v>
      </c>
    </row>
    <row r="84" spans="1:9">
      <c r="A84" s="5">
        <v>65129</v>
      </c>
      <c r="B84" s="161"/>
      <c r="C84" s="206" t="s">
        <v>66</v>
      </c>
      <c r="D84" s="161"/>
      <c r="E84" s="163"/>
      <c r="F84" s="2" t="s">
        <v>83</v>
      </c>
      <c r="H84" s="416">
        <v>50</v>
      </c>
      <c r="I84" s="416">
        <v>50</v>
      </c>
    </row>
    <row r="85" spans="1:9" s="10" customFormat="1">
      <c r="A85" s="5">
        <v>65139</v>
      </c>
      <c r="B85" s="161" t="s">
        <v>41</v>
      </c>
      <c r="C85" s="161"/>
      <c r="D85" s="161"/>
      <c r="E85" s="164"/>
      <c r="F85" s="9" t="s">
        <v>84</v>
      </c>
      <c r="G85" s="171"/>
      <c r="H85" s="408">
        <v>0</v>
      </c>
      <c r="I85" s="408">
        <v>0</v>
      </c>
    </row>
    <row r="86" spans="1:9" s="10" customFormat="1">
      <c r="A86" s="5">
        <v>65148</v>
      </c>
      <c r="B86" s="161" t="s">
        <v>41</v>
      </c>
      <c r="C86" s="161"/>
      <c r="D86" s="161"/>
      <c r="E86" s="163"/>
      <c r="F86" s="2" t="s">
        <v>85</v>
      </c>
      <c r="G86" s="6"/>
      <c r="H86" s="109">
        <v>0</v>
      </c>
      <c r="I86" s="109">
        <v>0</v>
      </c>
    </row>
    <row r="87" spans="1:9" s="10" customFormat="1">
      <c r="A87" s="5">
        <v>65149</v>
      </c>
      <c r="B87" s="161"/>
      <c r="C87" s="206" t="s">
        <v>66</v>
      </c>
      <c r="D87" s="161"/>
      <c r="E87" s="164"/>
      <c r="F87" s="9" t="s">
        <v>86</v>
      </c>
      <c r="G87" s="171"/>
      <c r="H87" s="415">
        <v>5000</v>
      </c>
      <c r="I87" s="415">
        <v>5000</v>
      </c>
    </row>
    <row r="88" spans="1:9" s="254" customFormat="1">
      <c r="A88" s="252">
        <v>652</v>
      </c>
      <c r="B88" s="246" t="s">
        <v>41</v>
      </c>
      <c r="C88" s="246" t="s">
        <v>66</v>
      </c>
      <c r="D88" s="246"/>
      <c r="E88" s="127"/>
      <c r="F88" s="14" t="s">
        <v>87</v>
      </c>
      <c r="G88" s="248"/>
      <c r="H88" s="253">
        <f>SUM(H89:H92)</f>
        <v>200</v>
      </c>
      <c r="I88" s="253">
        <f>SUM(I89:I92)</f>
        <v>200</v>
      </c>
    </row>
    <row r="89" spans="1:9">
      <c r="A89" s="5">
        <v>65241</v>
      </c>
      <c r="B89" s="161"/>
      <c r="C89" s="206" t="s">
        <v>66</v>
      </c>
      <c r="D89" s="161"/>
      <c r="E89" s="163"/>
      <c r="F89" s="2" t="s">
        <v>88</v>
      </c>
      <c r="H89" s="416">
        <v>0</v>
      </c>
      <c r="I89" s="416">
        <v>0</v>
      </c>
    </row>
    <row r="90" spans="1:9">
      <c r="A90" s="5">
        <v>65267</v>
      </c>
      <c r="B90" s="161" t="s">
        <v>41</v>
      </c>
      <c r="C90" s="161"/>
      <c r="D90" s="161"/>
      <c r="E90" s="163"/>
      <c r="F90" s="2" t="s">
        <v>89</v>
      </c>
      <c r="H90" s="109">
        <v>0</v>
      </c>
      <c r="I90" s="109">
        <v>0</v>
      </c>
    </row>
    <row r="91" spans="1:9">
      <c r="A91" s="5">
        <v>65268</v>
      </c>
      <c r="B91" s="161"/>
      <c r="C91" s="206" t="s">
        <v>66</v>
      </c>
      <c r="D91" s="161"/>
      <c r="E91" s="163"/>
      <c r="F91" s="2" t="s">
        <v>90</v>
      </c>
      <c r="H91" s="416">
        <v>200</v>
      </c>
      <c r="I91" s="416">
        <v>200</v>
      </c>
    </row>
    <row r="92" spans="1:9">
      <c r="A92" s="5">
        <v>65269</v>
      </c>
      <c r="B92" s="161" t="s">
        <v>41</v>
      </c>
      <c r="C92" s="161"/>
      <c r="D92" s="161"/>
      <c r="E92" s="163"/>
      <c r="F92" s="2" t="s">
        <v>91</v>
      </c>
      <c r="H92" s="109">
        <v>0</v>
      </c>
      <c r="I92" s="109">
        <v>0</v>
      </c>
    </row>
    <row r="93" spans="1:9" s="254" customFormat="1">
      <c r="A93" s="252">
        <v>653</v>
      </c>
      <c r="B93" s="246"/>
      <c r="C93" s="246" t="s">
        <v>66</v>
      </c>
      <c r="D93" s="246"/>
      <c r="E93" s="127"/>
      <c r="F93" s="14" t="s">
        <v>92</v>
      </c>
      <c r="G93" s="248"/>
      <c r="H93" s="253">
        <f>SUM(H94:H96)</f>
        <v>22100</v>
      </c>
      <c r="I93" s="253">
        <f>SUM(I94:I96)</f>
        <v>22300</v>
      </c>
    </row>
    <row r="94" spans="1:9" s="12" customFormat="1">
      <c r="A94" s="5">
        <v>65311</v>
      </c>
      <c r="B94" s="161"/>
      <c r="C94" s="206" t="s">
        <v>66</v>
      </c>
      <c r="D94" s="161"/>
      <c r="E94" s="164"/>
      <c r="F94" s="9" t="s">
        <v>93</v>
      </c>
      <c r="G94" s="171"/>
      <c r="H94" s="417">
        <v>100</v>
      </c>
      <c r="I94" s="417">
        <v>100</v>
      </c>
    </row>
    <row r="95" spans="1:9" s="12" customFormat="1">
      <c r="A95" s="5">
        <v>65321</v>
      </c>
      <c r="B95" s="161"/>
      <c r="C95" s="206" t="s">
        <v>66</v>
      </c>
      <c r="D95" s="161"/>
      <c r="E95" s="164"/>
      <c r="F95" s="9" t="s">
        <v>94</v>
      </c>
      <c r="G95" s="171"/>
      <c r="H95" s="417">
        <v>22000</v>
      </c>
      <c r="I95" s="417">
        <v>22200</v>
      </c>
    </row>
    <row r="96" spans="1:9" s="12" customFormat="1">
      <c r="A96" s="5">
        <v>65331</v>
      </c>
      <c r="B96" s="161"/>
      <c r="C96" s="206" t="s">
        <v>66</v>
      </c>
      <c r="D96" s="161"/>
      <c r="E96" s="164"/>
      <c r="F96" s="9" t="s">
        <v>95</v>
      </c>
      <c r="G96" s="171"/>
      <c r="H96" s="417">
        <v>0</v>
      </c>
      <c r="I96" s="417">
        <v>0</v>
      </c>
    </row>
    <row r="97" spans="1:21">
      <c r="A97" s="95">
        <v>66</v>
      </c>
      <c r="B97" s="96" t="s">
        <v>96</v>
      </c>
      <c r="C97" s="96"/>
      <c r="D97" s="96"/>
      <c r="E97" s="97"/>
      <c r="F97" s="83" t="s">
        <v>97</v>
      </c>
      <c r="G97" s="168"/>
      <c r="H97" s="107">
        <f>SUM(H98+H100)</f>
        <v>0</v>
      </c>
      <c r="I97" s="107">
        <f>SUM(I98+I100)</f>
        <v>0</v>
      </c>
    </row>
    <row r="98" spans="1:21" s="14" customFormat="1">
      <c r="A98" s="245">
        <v>661</v>
      </c>
      <c r="B98" s="246" t="s">
        <v>41</v>
      </c>
      <c r="C98" s="247"/>
      <c r="D98" s="247"/>
      <c r="E98" s="255"/>
      <c r="F98" s="14" t="s">
        <v>97</v>
      </c>
      <c r="G98" s="248"/>
      <c r="H98" s="253">
        <f>SUM(H99)</f>
        <v>0</v>
      </c>
      <c r="I98" s="253">
        <f>SUM(I99)</f>
        <v>0</v>
      </c>
    </row>
    <row r="99" spans="1:21" s="10" customFormat="1">
      <c r="A99" s="5">
        <v>66151</v>
      </c>
      <c r="B99" s="161" t="s">
        <v>41</v>
      </c>
      <c r="C99" s="161"/>
      <c r="D99" s="161"/>
      <c r="E99" s="164"/>
      <c r="F99" s="9" t="s">
        <v>98</v>
      </c>
      <c r="G99" s="171"/>
      <c r="H99" s="408">
        <v>0</v>
      </c>
      <c r="I99" s="408">
        <v>0</v>
      </c>
    </row>
    <row r="100" spans="1:21" s="14" customFormat="1">
      <c r="A100" s="245">
        <v>663</v>
      </c>
      <c r="B100" s="247"/>
      <c r="C100" s="247"/>
      <c r="D100" s="247"/>
      <c r="E100" s="250" t="s">
        <v>99</v>
      </c>
      <c r="F100" s="14" t="s">
        <v>100</v>
      </c>
      <c r="G100" s="248"/>
      <c r="H100" s="249">
        <f>SUM(H101:H102)</f>
        <v>0</v>
      </c>
      <c r="I100" s="249">
        <f>SUM(I101:I102)</f>
        <v>0</v>
      </c>
    </row>
    <row r="101" spans="1:21" s="9" customFormat="1">
      <c r="A101" s="11">
        <v>66321</v>
      </c>
      <c r="B101" s="165"/>
      <c r="C101" s="165"/>
      <c r="D101" s="165"/>
      <c r="E101" s="322" t="s">
        <v>99</v>
      </c>
      <c r="F101" s="9" t="s">
        <v>101</v>
      </c>
      <c r="G101" s="171"/>
      <c r="H101" s="412">
        <v>0</v>
      </c>
      <c r="I101" s="412">
        <v>0</v>
      </c>
    </row>
    <row r="102" spans="1:21">
      <c r="A102" s="5">
        <v>66323</v>
      </c>
      <c r="B102" s="161"/>
      <c r="C102" s="161"/>
      <c r="D102" s="161"/>
      <c r="E102" s="244" t="s">
        <v>99</v>
      </c>
      <c r="F102" s="2" t="s">
        <v>102</v>
      </c>
      <c r="H102" s="290">
        <v>0</v>
      </c>
      <c r="I102" s="290">
        <v>0</v>
      </c>
    </row>
    <row r="103" spans="1:21">
      <c r="A103" s="95">
        <v>68</v>
      </c>
      <c r="B103" s="96" t="s">
        <v>41</v>
      </c>
      <c r="C103" s="96"/>
      <c r="D103" s="96"/>
      <c r="E103" s="81"/>
      <c r="F103" s="83" t="s">
        <v>103</v>
      </c>
      <c r="G103" s="168"/>
      <c r="H103" s="107">
        <f>SUM(H104+H107)</f>
        <v>300</v>
      </c>
      <c r="I103" s="107">
        <f>SUM(I104+I107)</f>
        <v>300</v>
      </c>
    </row>
    <row r="104" spans="1:21" s="14" customFormat="1">
      <c r="A104" s="245">
        <v>681</v>
      </c>
      <c r="B104" s="246" t="s">
        <v>41</v>
      </c>
      <c r="C104" s="247"/>
      <c r="D104" s="247"/>
      <c r="E104" s="255"/>
      <c r="F104" s="14" t="s">
        <v>104</v>
      </c>
      <c r="G104" s="248"/>
      <c r="H104" s="253">
        <f>SUM(H105:H106)</f>
        <v>300</v>
      </c>
      <c r="I104" s="253">
        <f>SUM(I105:I106)</f>
        <v>300</v>
      </c>
    </row>
    <row r="105" spans="1:21" ht="12" customHeight="1">
      <c r="A105" s="33">
        <v>68191</v>
      </c>
      <c r="B105" s="161" t="s">
        <v>41</v>
      </c>
      <c r="C105" s="162"/>
      <c r="D105" s="162"/>
      <c r="E105" s="163"/>
      <c r="F105" s="2" t="s">
        <v>105</v>
      </c>
      <c r="H105" s="109">
        <v>200</v>
      </c>
      <c r="I105" s="109">
        <v>200</v>
      </c>
    </row>
    <row r="106" spans="1:21" s="10" customFormat="1" ht="12.75" customHeight="1">
      <c r="A106" s="5">
        <v>68191</v>
      </c>
      <c r="B106" s="161" t="s">
        <v>41</v>
      </c>
      <c r="C106" s="161"/>
      <c r="D106" s="161"/>
      <c r="E106" s="164"/>
      <c r="F106" s="9" t="s">
        <v>106</v>
      </c>
      <c r="G106" s="171"/>
      <c r="H106" s="408">
        <v>100</v>
      </c>
      <c r="I106" s="408">
        <v>100</v>
      </c>
    </row>
    <row r="107" spans="1:21" s="12" customFormat="1" ht="12.75" customHeight="1">
      <c r="A107" s="252">
        <v>683</v>
      </c>
      <c r="B107" s="246" t="s">
        <v>41</v>
      </c>
      <c r="C107" s="246"/>
      <c r="D107" s="246"/>
      <c r="E107" s="256"/>
      <c r="F107" s="257" t="s">
        <v>107</v>
      </c>
      <c r="G107" s="258"/>
      <c r="H107" s="418">
        <f>SUM(H108)</f>
        <v>0</v>
      </c>
      <c r="I107" s="418">
        <f>SUM(I108)</f>
        <v>0</v>
      </c>
    </row>
    <row r="108" spans="1:21" s="10" customFormat="1" ht="12.75" customHeight="1">
      <c r="A108" s="91">
        <v>6831</v>
      </c>
      <c r="B108" s="161" t="s">
        <v>41</v>
      </c>
      <c r="C108" s="161"/>
      <c r="D108" s="161"/>
      <c r="E108" s="164"/>
      <c r="F108" s="92" t="s">
        <v>108</v>
      </c>
      <c r="G108" s="176"/>
      <c r="H108" s="419">
        <v>0</v>
      </c>
      <c r="I108" s="419">
        <v>0</v>
      </c>
    </row>
    <row r="109" spans="1:21" s="10" customFormat="1" ht="12.75" customHeight="1">
      <c r="A109" s="5"/>
      <c r="B109" s="26"/>
      <c r="C109" s="26"/>
      <c r="D109" s="26"/>
      <c r="E109" s="50"/>
      <c r="F109" s="9"/>
      <c r="G109" s="171"/>
      <c r="H109" s="293"/>
      <c r="I109" s="293"/>
    </row>
    <row r="110" spans="1:21" s="15" customFormat="1">
      <c r="A110" s="34">
        <v>3</v>
      </c>
      <c r="B110" s="131"/>
      <c r="C110" s="131"/>
      <c r="D110" s="131"/>
      <c r="E110" s="55"/>
      <c r="F110" s="34" t="s">
        <v>109</v>
      </c>
      <c r="G110" s="169"/>
      <c r="H110" s="442">
        <f t="shared" ref="H110:I110" si="12">SUM(H111+H121+H161+H168+H174+H180+H186)</f>
        <v>659421</v>
      </c>
      <c r="I110" s="442">
        <f t="shared" si="12"/>
        <v>974921</v>
      </c>
      <c r="J110" s="45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s="8" customFormat="1">
      <c r="A111" s="95">
        <v>31</v>
      </c>
      <c r="B111" s="96" t="s">
        <v>110</v>
      </c>
      <c r="C111" s="96"/>
      <c r="D111" s="96"/>
      <c r="E111" s="96"/>
      <c r="F111" s="95" t="s">
        <v>111</v>
      </c>
      <c r="G111" s="168"/>
      <c r="H111" s="405">
        <f t="shared" ref="H111:I111" si="13">SUM(H112+H115+H118)</f>
        <v>64800</v>
      </c>
      <c r="I111" s="405">
        <f t="shared" si="13"/>
        <v>64800</v>
      </c>
      <c r="J111" s="454"/>
    </row>
    <row r="112" spans="1:21" s="12" customFormat="1">
      <c r="A112" s="252">
        <v>311</v>
      </c>
      <c r="B112" s="246"/>
      <c r="C112" s="246"/>
      <c r="D112" s="246"/>
      <c r="E112" s="247"/>
      <c r="F112" s="252" t="s">
        <v>112</v>
      </c>
      <c r="G112" s="248"/>
      <c r="H112" s="249">
        <f t="shared" ref="H112:I112" si="14">SUM(H113:H114)</f>
        <v>54500</v>
      </c>
      <c r="I112" s="249">
        <f t="shared" si="14"/>
        <v>54500</v>
      </c>
      <c r="J112" s="213"/>
    </row>
    <row r="113" spans="1:10" s="10" customFormat="1">
      <c r="A113" s="5">
        <v>31111</v>
      </c>
      <c r="B113" s="161" t="s">
        <v>41</v>
      </c>
      <c r="C113" s="161"/>
      <c r="D113" s="161"/>
      <c r="E113" s="163"/>
      <c r="F113" s="254" t="s">
        <v>113</v>
      </c>
      <c r="G113" s="6"/>
      <c r="H113" s="108">
        <f>SUM(H316+H318+H320)</f>
        <v>50000</v>
      </c>
      <c r="I113" s="108">
        <f>SUM(I316+I318+I320)</f>
        <v>50000</v>
      </c>
      <c r="J113" s="455"/>
    </row>
    <row r="114" spans="1:10" s="10" customFormat="1">
      <c r="A114" s="5">
        <v>31111</v>
      </c>
      <c r="B114" s="161"/>
      <c r="C114" s="161"/>
      <c r="D114" s="196" t="s">
        <v>55</v>
      </c>
      <c r="E114" s="163"/>
      <c r="F114" s="2" t="s">
        <v>114</v>
      </c>
      <c r="G114" s="6"/>
      <c r="H114" s="406">
        <f>H317+H319</f>
        <v>4500</v>
      </c>
      <c r="I114" s="406">
        <f>I317+I319</f>
        <v>4500</v>
      </c>
      <c r="J114" s="455"/>
    </row>
    <row r="115" spans="1:10" s="254" customFormat="1">
      <c r="A115" s="252">
        <v>312</v>
      </c>
      <c r="B115" s="246"/>
      <c r="C115" s="246"/>
      <c r="D115" s="246"/>
      <c r="E115" s="246"/>
      <c r="F115" s="14" t="s">
        <v>115</v>
      </c>
      <c r="G115" s="248"/>
      <c r="H115" s="249">
        <f t="shared" ref="H115:I115" si="15">SUM(H116,H117)</f>
        <v>3000</v>
      </c>
      <c r="I115" s="249">
        <f t="shared" si="15"/>
        <v>3000</v>
      </c>
      <c r="J115" s="456"/>
    </row>
    <row r="116" spans="1:10">
      <c r="A116" s="5">
        <v>31212</v>
      </c>
      <c r="B116" s="161" t="s">
        <v>41</v>
      </c>
      <c r="C116" s="161"/>
      <c r="D116" s="161"/>
      <c r="E116" s="163"/>
      <c r="F116" s="2" t="s">
        <v>116</v>
      </c>
      <c r="H116" s="108">
        <f>SUM(H321+H322+H323)</f>
        <v>2000</v>
      </c>
      <c r="I116" s="108">
        <f>SUM(I321+I322+I323)</f>
        <v>2000</v>
      </c>
      <c r="J116" s="32"/>
    </row>
    <row r="117" spans="1:10">
      <c r="A117" s="5">
        <v>31216</v>
      </c>
      <c r="B117" s="161" t="s">
        <v>41</v>
      </c>
      <c r="C117" s="161"/>
      <c r="D117" s="161"/>
      <c r="E117" s="163"/>
      <c r="F117" s="2" t="s">
        <v>117</v>
      </c>
      <c r="H117" s="108">
        <f>SUM(H324)</f>
        <v>1000</v>
      </c>
      <c r="I117" s="108">
        <f>SUM(I324)</f>
        <v>1000</v>
      </c>
      <c r="J117" s="32"/>
    </row>
    <row r="118" spans="1:10" s="254" customFormat="1">
      <c r="A118" s="252">
        <v>313</v>
      </c>
      <c r="B118" s="246"/>
      <c r="C118" s="246"/>
      <c r="D118" s="246"/>
      <c r="E118" s="250"/>
      <c r="F118" s="14" t="s">
        <v>118</v>
      </c>
      <c r="G118" s="248"/>
      <c r="H118" s="249">
        <f t="shared" ref="H118:I118" si="16">SUM(H119:H120)</f>
        <v>7300</v>
      </c>
      <c r="I118" s="249">
        <f t="shared" si="16"/>
        <v>7300</v>
      </c>
      <c r="J118" s="456"/>
    </row>
    <row r="119" spans="1:10" s="10" customFormat="1">
      <c r="A119" s="5">
        <v>31321</v>
      </c>
      <c r="B119" s="161" t="s">
        <v>41</v>
      </c>
      <c r="C119" s="161"/>
      <c r="D119" s="161"/>
      <c r="E119" s="163"/>
      <c r="F119" s="2" t="s">
        <v>119</v>
      </c>
      <c r="G119" s="6"/>
      <c r="H119" s="108">
        <f>SUM(H325)</f>
        <v>6500</v>
      </c>
      <c r="I119" s="108">
        <f>SUM(I325)</f>
        <v>6500</v>
      </c>
      <c r="J119" s="455"/>
    </row>
    <row r="120" spans="1:10" s="10" customFormat="1">
      <c r="A120" s="91">
        <v>31321</v>
      </c>
      <c r="B120" s="161"/>
      <c r="C120" s="161"/>
      <c r="D120" s="196" t="s">
        <v>55</v>
      </c>
      <c r="E120" s="163"/>
      <c r="F120" s="110" t="s">
        <v>120</v>
      </c>
      <c r="G120" s="175"/>
      <c r="H120" s="407">
        <f>H326</f>
        <v>800</v>
      </c>
      <c r="I120" s="407">
        <f>I326</f>
        <v>800</v>
      </c>
      <c r="J120" s="455"/>
    </row>
    <row r="121" spans="1:10">
      <c r="A121" s="95">
        <v>32</v>
      </c>
      <c r="B121" s="96" t="s">
        <v>121</v>
      </c>
      <c r="C121" s="96"/>
      <c r="D121" s="96"/>
      <c r="E121" s="81"/>
      <c r="F121" s="83" t="s">
        <v>122</v>
      </c>
      <c r="G121" s="168"/>
      <c r="H121" s="405">
        <f t="shared" ref="H121:I121" si="17">SUM(H122+H127+H138+H152+H154)</f>
        <v>367741</v>
      </c>
      <c r="I121" s="405">
        <f t="shared" si="17"/>
        <v>603741</v>
      </c>
      <c r="J121" s="32"/>
    </row>
    <row r="122" spans="1:10" s="16" customFormat="1">
      <c r="A122" s="252">
        <v>321</v>
      </c>
      <c r="B122" s="246"/>
      <c r="C122" s="246"/>
      <c r="D122" s="246"/>
      <c r="E122" s="127"/>
      <c r="F122" s="14" t="s">
        <v>123</v>
      </c>
      <c r="G122" s="248"/>
      <c r="H122" s="249">
        <f t="shared" ref="H122:I122" si="18">SUM(H123:H126)</f>
        <v>5050</v>
      </c>
      <c r="I122" s="249">
        <f t="shared" si="18"/>
        <v>5050</v>
      </c>
      <c r="J122" s="457"/>
    </row>
    <row r="123" spans="1:10" s="9" customFormat="1">
      <c r="A123" s="11">
        <v>32115</v>
      </c>
      <c r="B123" s="165" t="s">
        <v>41</v>
      </c>
      <c r="C123" s="165"/>
      <c r="D123" s="165"/>
      <c r="E123" s="164"/>
      <c r="F123" s="9" t="s">
        <v>124</v>
      </c>
      <c r="G123" s="171"/>
      <c r="H123" s="408">
        <f t="shared" ref="H123:I123" si="19">SUM(H328)</f>
        <v>300</v>
      </c>
      <c r="I123" s="408">
        <f t="shared" si="19"/>
        <v>300</v>
      </c>
      <c r="J123" s="458"/>
    </row>
    <row r="124" spans="1:10">
      <c r="A124" s="5">
        <v>32121</v>
      </c>
      <c r="B124" s="161" t="s">
        <v>41</v>
      </c>
      <c r="C124" s="161"/>
      <c r="D124" s="161"/>
      <c r="E124" s="163"/>
      <c r="F124" s="2" t="s">
        <v>125</v>
      </c>
      <c r="H124" s="108">
        <f t="shared" ref="H124:I124" si="20">SUM(H329)</f>
        <v>3500</v>
      </c>
      <c r="I124" s="108">
        <f t="shared" si="20"/>
        <v>3500</v>
      </c>
      <c r="J124" s="32"/>
    </row>
    <row r="125" spans="1:10">
      <c r="A125" s="5">
        <v>32121</v>
      </c>
      <c r="B125" s="161"/>
      <c r="C125" s="161"/>
      <c r="D125" s="196" t="s">
        <v>55</v>
      </c>
      <c r="E125" s="163"/>
      <c r="F125" s="2" t="s">
        <v>126</v>
      </c>
      <c r="H125" s="334">
        <f>H330</f>
        <v>150</v>
      </c>
      <c r="I125" s="334">
        <f>I330</f>
        <v>150</v>
      </c>
      <c r="J125" s="32"/>
    </row>
    <row r="126" spans="1:10" s="9" customFormat="1">
      <c r="A126" s="11">
        <v>32131</v>
      </c>
      <c r="B126" s="165" t="s">
        <v>41</v>
      </c>
      <c r="C126" s="165"/>
      <c r="D126" s="165"/>
      <c r="E126" s="164"/>
      <c r="F126" s="9" t="s">
        <v>127</v>
      </c>
      <c r="G126" s="171"/>
      <c r="H126" s="408">
        <f t="shared" ref="H126:I126" si="21">SUM(H331+H584)</f>
        <v>1100</v>
      </c>
      <c r="I126" s="408">
        <f t="shared" si="21"/>
        <v>1100</v>
      </c>
      <c r="J126" s="458"/>
    </row>
    <row r="127" spans="1:10" s="12" customFormat="1">
      <c r="A127" s="252">
        <v>322</v>
      </c>
      <c r="B127" s="246"/>
      <c r="C127" s="246"/>
      <c r="D127" s="246"/>
      <c r="E127" s="127"/>
      <c r="F127" s="14" t="s">
        <v>128</v>
      </c>
      <c r="G127" s="248"/>
      <c r="H127" s="249">
        <f t="shared" ref="H127:I127" si="22">SUM(H128:H137)</f>
        <v>48600</v>
      </c>
      <c r="I127" s="249">
        <f t="shared" si="22"/>
        <v>48600</v>
      </c>
      <c r="J127" s="213"/>
    </row>
    <row r="128" spans="1:10">
      <c r="A128" s="5">
        <v>3221</v>
      </c>
      <c r="B128" s="161" t="s">
        <v>41</v>
      </c>
      <c r="C128" s="161"/>
      <c r="D128" s="161"/>
      <c r="E128" s="163"/>
      <c r="F128" s="2" t="s">
        <v>129</v>
      </c>
      <c r="H128" s="108">
        <f>SUM(H332+H333+H334+H335)</f>
        <v>4500</v>
      </c>
      <c r="I128" s="108">
        <f>SUM(I332+I333+I334+I335)</f>
        <v>4500</v>
      </c>
      <c r="J128" s="32"/>
    </row>
    <row r="129" spans="1:10">
      <c r="A129" s="5">
        <v>3222</v>
      </c>
      <c r="B129" s="161" t="s">
        <v>41</v>
      </c>
      <c r="C129" s="161"/>
      <c r="D129" s="161"/>
      <c r="E129" s="163"/>
      <c r="F129" s="2" t="s">
        <v>130</v>
      </c>
      <c r="H129" s="108">
        <f>SUM(H393+H396)</f>
        <v>3000</v>
      </c>
      <c r="I129" s="108">
        <f>SUM(I393+I396)</f>
        <v>3000</v>
      </c>
      <c r="J129" s="32"/>
    </row>
    <row r="130" spans="1:10">
      <c r="A130" s="5">
        <v>3222</v>
      </c>
      <c r="B130" s="161"/>
      <c r="C130" s="197" t="s">
        <v>66</v>
      </c>
      <c r="D130" s="161"/>
      <c r="E130" s="163"/>
      <c r="F130" s="2" t="s">
        <v>131</v>
      </c>
      <c r="H130" s="335">
        <f t="shared" ref="H130:I130" si="23">H394</f>
        <v>5000</v>
      </c>
      <c r="I130" s="335">
        <f t="shared" si="23"/>
        <v>5000</v>
      </c>
      <c r="J130" s="32"/>
    </row>
    <row r="131" spans="1:10">
      <c r="A131" s="5">
        <v>3222</v>
      </c>
      <c r="B131" s="161"/>
      <c r="C131" s="161"/>
      <c r="D131" s="196" t="s">
        <v>55</v>
      </c>
      <c r="E131" s="163"/>
      <c r="F131" s="2" t="s">
        <v>132</v>
      </c>
      <c r="H131" s="334">
        <f t="shared" ref="H131:I131" si="24">H395</f>
        <v>0</v>
      </c>
      <c r="I131" s="334">
        <f t="shared" si="24"/>
        <v>0</v>
      </c>
      <c r="J131" s="32"/>
    </row>
    <row r="132" spans="1:10" s="10" customFormat="1">
      <c r="A132" s="5">
        <v>3223</v>
      </c>
      <c r="B132" s="161" t="s">
        <v>41</v>
      </c>
      <c r="C132" s="161"/>
      <c r="D132" s="161"/>
      <c r="E132" s="163"/>
      <c r="F132" s="2" t="s">
        <v>133</v>
      </c>
      <c r="G132" s="6"/>
      <c r="H132" s="108">
        <f>SUM(H336+H337+H338+H397)</f>
        <v>8800</v>
      </c>
      <c r="I132" s="108">
        <f>SUM(I336+I337+I338+I397)</f>
        <v>8800</v>
      </c>
      <c r="J132" s="455"/>
    </row>
    <row r="133" spans="1:10" s="10" customFormat="1">
      <c r="A133" s="5">
        <v>3223</v>
      </c>
      <c r="B133" s="161"/>
      <c r="C133" s="197" t="s">
        <v>66</v>
      </c>
      <c r="D133" s="161"/>
      <c r="E133" s="163"/>
      <c r="F133" s="2" t="s">
        <v>134</v>
      </c>
      <c r="G133" s="6"/>
      <c r="H133" s="335">
        <f>H398</f>
        <v>25000</v>
      </c>
      <c r="I133" s="335">
        <f>I398</f>
        <v>25000</v>
      </c>
      <c r="J133" s="455"/>
    </row>
    <row r="134" spans="1:10">
      <c r="A134" s="5">
        <v>3224</v>
      </c>
      <c r="B134" s="161" t="s">
        <v>41</v>
      </c>
      <c r="C134" s="161"/>
      <c r="D134" s="161"/>
      <c r="E134" s="163"/>
      <c r="F134" s="2" t="s">
        <v>135</v>
      </c>
      <c r="H134" s="108">
        <f>SUM(H339)</f>
        <v>400</v>
      </c>
      <c r="I134" s="108">
        <f>SUM(I339)</f>
        <v>400</v>
      </c>
      <c r="J134" s="32"/>
    </row>
    <row r="135" spans="1:10">
      <c r="A135" s="5">
        <v>3225</v>
      </c>
      <c r="B135" s="161" t="s">
        <v>41</v>
      </c>
      <c r="C135" s="161"/>
      <c r="D135" s="161"/>
      <c r="E135" s="163"/>
      <c r="F135" s="2" t="s">
        <v>136</v>
      </c>
      <c r="H135" s="108">
        <f t="shared" ref="H135:I135" si="25">SUM(H340+H587)</f>
        <v>900</v>
      </c>
      <c r="I135" s="108">
        <f t="shared" si="25"/>
        <v>900</v>
      </c>
      <c r="J135" s="32"/>
    </row>
    <row r="136" spans="1:10">
      <c r="A136" s="5">
        <v>3225</v>
      </c>
      <c r="B136" s="161"/>
      <c r="C136" s="161"/>
      <c r="D136" s="269" t="s">
        <v>55</v>
      </c>
      <c r="E136" s="163"/>
      <c r="F136" s="2" t="s">
        <v>137</v>
      </c>
      <c r="H136" s="406">
        <f t="shared" ref="H136:I136" si="26">H410</f>
        <v>500</v>
      </c>
      <c r="I136" s="406">
        <f t="shared" si="26"/>
        <v>500</v>
      </c>
      <c r="J136" s="32"/>
    </row>
    <row r="137" spans="1:10">
      <c r="A137" s="5">
        <v>3227</v>
      </c>
      <c r="B137" s="161" t="s">
        <v>41</v>
      </c>
      <c r="C137" s="161"/>
      <c r="D137" s="161"/>
      <c r="E137" s="163"/>
      <c r="F137" s="25" t="s">
        <v>138</v>
      </c>
      <c r="G137" s="58"/>
      <c r="H137" s="108">
        <f>SUM(H341)</f>
        <v>500</v>
      </c>
      <c r="I137" s="108">
        <f>SUM(I341)</f>
        <v>500</v>
      </c>
      <c r="J137" s="32"/>
    </row>
    <row r="138" spans="1:10">
      <c r="A138" s="4">
        <v>323</v>
      </c>
      <c r="B138" s="23"/>
      <c r="C138" s="23"/>
      <c r="D138" s="23"/>
      <c r="E138" s="58"/>
      <c r="F138" s="3" t="s">
        <v>139</v>
      </c>
      <c r="H138" s="115">
        <f t="shared" ref="H138:I138" si="27">SUM(H139:H151)</f>
        <v>296850</v>
      </c>
      <c r="I138" s="115">
        <f t="shared" si="27"/>
        <v>532850</v>
      </c>
      <c r="J138" s="32"/>
    </row>
    <row r="139" spans="1:10">
      <c r="A139" s="5">
        <v>32311</v>
      </c>
      <c r="B139" s="161" t="s">
        <v>41</v>
      </c>
      <c r="C139" s="161"/>
      <c r="D139" s="161"/>
      <c r="E139" s="163"/>
      <c r="F139" s="2" t="s">
        <v>140</v>
      </c>
      <c r="H139" s="108">
        <f t="shared" ref="H139:I139" si="28">SUM(H342+H343+H344+H345+H565)</f>
        <v>5800</v>
      </c>
      <c r="I139" s="108">
        <f t="shared" si="28"/>
        <v>5800</v>
      </c>
      <c r="J139" s="32"/>
    </row>
    <row r="140" spans="1:10" s="10" customFormat="1">
      <c r="A140" s="5">
        <v>32321</v>
      </c>
      <c r="B140" s="161" t="s">
        <v>41</v>
      </c>
      <c r="C140" s="161"/>
      <c r="D140" s="161"/>
      <c r="E140" s="163"/>
      <c r="F140" s="2" t="s">
        <v>141</v>
      </c>
      <c r="G140" s="6"/>
      <c r="H140" s="108">
        <f>SUM(H346+H399+H401+H402+H403+H408+H409+H422+H425+H549)</f>
        <v>57300</v>
      </c>
      <c r="I140" s="108">
        <f>SUM(I346+I399+I401+I402+I403+I408+I409+I422+I425)</f>
        <v>57300</v>
      </c>
      <c r="J140" s="455"/>
    </row>
    <row r="141" spans="1:10" s="10" customFormat="1">
      <c r="A141" s="5">
        <v>32321</v>
      </c>
      <c r="B141" s="161"/>
      <c r="C141" s="197" t="s">
        <v>66</v>
      </c>
      <c r="D141" s="161"/>
      <c r="E141" s="163"/>
      <c r="F141" s="2" t="s">
        <v>142</v>
      </c>
      <c r="G141" s="6"/>
      <c r="H141" s="335">
        <f>H400</f>
        <v>20000</v>
      </c>
      <c r="I141" s="335">
        <f>I400</f>
        <v>20000</v>
      </c>
      <c r="J141" s="455"/>
    </row>
    <row r="142" spans="1:10" s="10" customFormat="1">
      <c r="A142" s="5">
        <v>32321</v>
      </c>
      <c r="B142" s="161"/>
      <c r="C142" s="161"/>
      <c r="D142" s="196" t="s">
        <v>55</v>
      </c>
      <c r="E142" s="163"/>
      <c r="F142" s="2" t="s">
        <v>143</v>
      </c>
      <c r="G142" s="6"/>
      <c r="H142" s="334">
        <f t="shared" ref="H142:I142" si="29">H404+H426</f>
        <v>135800</v>
      </c>
      <c r="I142" s="334">
        <f t="shared" si="29"/>
        <v>361800</v>
      </c>
      <c r="J142" s="455"/>
    </row>
    <row r="143" spans="1:10" s="10" customFormat="1">
      <c r="A143" s="5">
        <v>32321</v>
      </c>
      <c r="B143" s="161"/>
      <c r="C143" s="161"/>
      <c r="D143" s="392" t="s">
        <v>144</v>
      </c>
      <c r="E143" s="163"/>
      <c r="F143" s="2" t="s">
        <v>145</v>
      </c>
      <c r="G143" s="6"/>
      <c r="H143" s="409">
        <f t="shared" ref="H143:I143" si="30">SUM(H405)</f>
        <v>0</v>
      </c>
      <c r="I143" s="409">
        <f t="shared" si="30"/>
        <v>0</v>
      </c>
      <c r="J143" s="455"/>
    </row>
    <row r="144" spans="1:10">
      <c r="A144" s="5">
        <v>32332</v>
      </c>
      <c r="B144" s="161" t="s">
        <v>41</v>
      </c>
      <c r="C144" s="161"/>
      <c r="D144" s="161"/>
      <c r="E144" s="163"/>
      <c r="F144" s="2" t="s">
        <v>146</v>
      </c>
      <c r="H144" s="108">
        <f t="shared" ref="H144:I144" si="31">SUM(H347)</f>
        <v>5000</v>
      </c>
      <c r="I144" s="108">
        <f t="shared" si="31"/>
        <v>5000</v>
      </c>
      <c r="J144" s="32"/>
    </row>
    <row r="145" spans="1:10">
      <c r="A145" s="5">
        <v>32341</v>
      </c>
      <c r="B145" s="161" t="s">
        <v>41</v>
      </c>
      <c r="C145" s="161"/>
      <c r="D145" s="161"/>
      <c r="E145" s="163"/>
      <c r="F145" s="2" t="s">
        <v>147</v>
      </c>
      <c r="H145" s="108">
        <f t="shared" ref="H145:I145" si="32">SUM(H348)</f>
        <v>4000</v>
      </c>
      <c r="I145" s="108">
        <f t="shared" si="32"/>
        <v>4000</v>
      </c>
      <c r="J145" s="32"/>
    </row>
    <row r="146" spans="1:10">
      <c r="A146" s="5">
        <v>32359</v>
      </c>
      <c r="B146" s="161" t="s">
        <v>41</v>
      </c>
      <c r="C146" s="161"/>
      <c r="D146" s="161"/>
      <c r="E146" s="163"/>
      <c r="F146" s="2" t="s">
        <v>148</v>
      </c>
      <c r="H146" s="108">
        <f t="shared" ref="H146:I146" si="33">SUM(H349)</f>
        <v>100</v>
      </c>
      <c r="I146" s="108">
        <f t="shared" si="33"/>
        <v>100</v>
      </c>
      <c r="J146" s="32"/>
    </row>
    <row r="147" spans="1:10">
      <c r="A147" s="5">
        <v>32361</v>
      </c>
      <c r="B147" s="161" t="s">
        <v>41</v>
      </c>
      <c r="C147" s="161"/>
      <c r="D147" s="161"/>
      <c r="E147" s="163"/>
      <c r="F147" s="2" t="s">
        <v>149</v>
      </c>
      <c r="H147" s="108">
        <f t="shared" ref="H147:I147" si="34">SUM(H350)</f>
        <v>2000</v>
      </c>
      <c r="I147" s="108">
        <f t="shared" si="34"/>
        <v>2000</v>
      </c>
      <c r="J147" s="32"/>
    </row>
    <row r="148" spans="1:10" s="10" customFormat="1">
      <c r="A148" s="5">
        <v>32372</v>
      </c>
      <c r="B148" s="161" t="s">
        <v>41</v>
      </c>
      <c r="C148" s="161"/>
      <c r="D148" s="161"/>
      <c r="E148" s="163"/>
      <c r="F148" s="2" t="s">
        <v>150</v>
      </c>
      <c r="G148" s="6"/>
      <c r="H148" s="108">
        <f t="shared" ref="H148:I148" si="35">SUM(H351+H352+H353+H354+H355+H462+H463+H488+H503+H582+H583+H597)</f>
        <v>38850</v>
      </c>
      <c r="I148" s="108">
        <f t="shared" si="35"/>
        <v>38850</v>
      </c>
      <c r="J148" s="455"/>
    </row>
    <row r="149" spans="1:10" s="10" customFormat="1">
      <c r="A149" s="5">
        <v>32389</v>
      </c>
      <c r="B149" s="161" t="s">
        <v>41</v>
      </c>
      <c r="C149" s="161"/>
      <c r="D149" s="161"/>
      <c r="E149" s="163"/>
      <c r="F149" s="2" t="s">
        <v>151</v>
      </c>
      <c r="G149" s="6"/>
      <c r="H149" s="108">
        <f>SUM(H417+H356)</f>
        <v>2000</v>
      </c>
      <c r="I149" s="108">
        <f>SUM(I417+I356)</f>
        <v>2000</v>
      </c>
      <c r="J149" s="455"/>
    </row>
    <row r="150" spans="1:10">
      <c r="A150" s="5">
        <v>32399</v>
      </c>
      <c r="B150" s="161" t="s">
        <v>41</v>
      </c>
      <c r="C150" s="161"/>
      <c r="D150" s="161"/>
      <c r="E150" s="163"/>
      <c r="F150" s="2" t="s">
        <v>152</v>
      </c>
      <c r="H150" s="109">
        <f>SUM(H357+H358+H412+H419+H421+H424+H452+H496+H518+H457+H461+H490+H546+H548+H599)</f>
        <v>26000</v>
      </c>
      <c r="I150" s="109">
        <f>SUM(I357+I358+I412+I419+I421+I424+I452+I496+I518+I457+I461+I490+I546+I599)</f>
        <v>36000</v>
      </c>
      <c r="J150" s="32"/>
    </row>
    <row r="151" spans="1:10">
      <c r="A151" s="5">
        <v>32399</v>
      </c>
      <c r="B151" s="161"/>
      <c r="C151" s="161"/>
      <c r="D151" s="196" t="s">
        <v>55</v>
      </c>
      <c r="E151" s="163"/>
      <c r="F151" s="2" t="s">
        <v>153</v>
      </c>
      <c r="H151" s="187">
        <f t="shared" ref="H151:I151" si="36">SUM(H413)</f>
        <v>0</v>
      </c>
      <c r="I151" s="187">
        <f t="shared" si="36"/>
        <v>0</v>
      </c>
      <c r="J151" s="32"/>
    </row>
    <row r="152" spans="1:10" s="14" customFormat="1">
      <c r="A152" s="252">
        <v>324</v>
      </c>
      <c r="B152" s="246" t="s">
        <v>41</v>
      </c>
      <c r="C152" s="246"/>
      <c r="D152" s="246"/>
      <c r="E152" s="250"/>
      <c r="F152" s="14" t="s">
        <v>154</v>
      </c>
      <c r="G152" s="248"/>
      <c r="H152" s="253">
        <f t="shared" ref="H152:I152" si="37">SUM(H153)</f>
        <v>200</v>
      </c>
      <c r="I152" s="253">
        <f t="shared" si="37"/>
        <v>200</v>
      </c>
      <c r="J152" s="459"/>
    </row>
    <row r="153" spans="1:10">
      <c r="A153" s="5">
        <v>3241</v>
      </c>
      <c r="B153" s="161" t="s">
        <v>41</v>
      </c>
      <c r="C153" s="161"/>
      <c r="D153" s="161"/>
      <c r="E153" s="163"/>
      <c r="F153" s="25" t="s">
        <v>155</v>
      </c>
      <c r="G153" s="58"/>
      <c r="H153" s="109">
        <f>SUM(H359)</f>
        <v>200</v>
      </c>
      <c r="I153" s="109">
        <f>SUM(I359)</f>
        <v>200</v>
      </c>
      <c r="J153" s="32"/>
    </row>
    <row r="154" spans="1:10" s="254" customFormat="1">
      <c r="A154" s="252">
        <v>329</v>
      </c>
      <c r="B154" s="246" t="s">
        <v>41</v>
      </c>
      <c r="C154" s="246"/>
      <c r="D154" s="246"/>
      <c r="E154" s="255"/>
      <c r="F154" s="14" t="s">
        <v>156</v>
      </c>
      <c r="G154" s="248"/>
      <c r="H154" s="253">
        <f t="shared" ref="H154:I154" si="38">SUM(H155:H160)</f>
        <v>17041</v>
      </c>
      <c r="I154" s="253">
        <f t="shared" si="38"/>
        <v>17041</v>
      </c>
      <c r="J154" s="456"/>
    </row>
    <row r="155" spans="1:10">
      <c r="A155" s="5">
        <v>32911</v>
      </c>
      <c r="B155" s="161" t="s">
        <v>41</v>
      </c>
      <c r="C155" s="161"/>
      <c r="D155" s="161"/>
      <c r="E155" s="163"/>
      <c r="F155" s="2" t="s">
        <v>157</v>
      </c>
      <c r="H155" s="109">
        <f t="shared" ref="H155:I155" si="39">SUM(H360)</f>
        <v>3500</v>
      </c>
      <c r="I155" s="109">
        <f t="shared" si="39"/>
        <v>3500</v>
      </c>
      <c r="J155" s="32"/>
    </row>
    <row r="156" spans="1:10">
      <c r="A156" s="5">
        <v>32922</v>
      </c>
      <c r="B156" s="161" t="s">
        <v>41</v>
      </c>
      <c r="C156" s="161"/>
      <c r="D156" s="161"/>
      <c r="E156" s="163"/>
      <c r="F156" s="2" t="s">
        <v>158</v>
      </c>
      <c r="H156" s="109">
        <f t="shared" ref="H156:I156" si="40">SUM(H361)</f>
        <v>100</v>
      </c>
      <c r="I156" s="109">
        <f t="shared" si="40"/>
        <v>100</v>
      </c>
      <c r="J156" s="32"/>
    </row>
    <row r="157" spans="1:10">
      <c r="A157" s="5">
        <v>32931</v>
      </c>
      <c r="B157" s="161" t="s">
        <v>41</v>
      </c>
      <c r="C157" s="161"/>
      <c r="D157" s="161"/>
      <c r="E157" s="163"/>
      <c r="F157" s="2" t="s">
        <v>159</v>
      </c>
      <c r="H157" s="109">
        <f>SUM(H362+H366+H367)</f>
        <v>5300</v>
      </c>
      <c r="I157" s="109">
        <f>SUM(I362+I366+I367)</f>
        <v>5300</v>
      </c>
      <c r="J157" s="32"/>
    </row>
    <row r="158" spans="1:10">
      <c r="A158" s="5">
        <v>32941</v>
      </c>
      <c r="B158" s="161" t="s">
        <v>41</v>
      </c>
      <c r="C158" s="161"/>
      <c r="D158" s="161"/>
      <c r="E158" s="163"/>
      <c r="F158" s="2" t="s">
        <v>160</v>
      </c>
      <c r="H158" s="109">
        <f t="shared" ref="H158:I158" si="41">SUM(H363)</f>
        <v>400</v>
      </c>
      <c r="I158" s="109">
        <f t="shared" si="41"/>
        <v>400</v>
      </c>
      <c r="J158" s="32"/>
    </row>
    <row r="159" spans="1:10">
      <c r="A159" s="5">
        <v>32951</v>
      </c>
      <c r="B159" s="161" t="s">
        <v>41</v>
      </c>
      <c r="C159" s="161"/>
      <c r="D159" s="161"/>
      <c r="E159" s="163"/>
      <c r="F159" s="254" t="s">
        <v>161</v>
      </c>
      <c r="H159" s="109">
        <f t="shared" ref="H159:I159" si="42">SUM(H364)</f>
        <v>500</v>
      </c>
      <c r="I159" s="109">
        <f t="shared" si="42"/>
        <v>500</v>
      </c>
      <c r="J159" s="32"/>
    </row>
    <row r="160" spans="1:10" s="10" customFormat="1">
      <c r="A160" s="5">
        <v>32991</v>
      </c>
      <c r="B160" s="161" t="s">
        <v>41</v>
      </c>
      <c r="C160" s="161"/>
      <c r="D160" s="161"/>
      <c r="E160" s="163"/>
      <c r="F160" s="2" t="s">
        <v>162</v>
      </c>
      <c r="G160" s="6"/>
      <c r="H160" s="108">
        <f>SUM(H365+H368+H407)</f>
        <v>7241</v>
      </c>
      <c r="I160" s="108">
        <f>SUM(I365+I368+I407)</f>
        <v>7241</v>
      </c>
      <c r="J160" s="455"/>
    </row>
    <row r="161" spans="1:10" s="17" customFormat="1">
      <c r="A161" s="95">
        <v>34</v>
      </c>
      <c r="B161" s="96"/>
      <c r="C161" s="96"/>
      <c r="D161" s="96"/>
      <c r="E161" s="84"/>
      <c r="F161" s="83" t="s">
        <v>163</v>
      </c>
      <c r="G161" s="168"/>
      <c r="H161" s="405">
        <f t="shared" ref="H161:I161" si="43">SUM(H162+H164)</f>
        <v>3200</v>
      </c>
      <c r="I161" s="405">
        <f t="shared" si="43"/>
        <v>63700</v>
      </c>
      <c r="J161" s="453"/>
    </row>
    <row r="162" spans="1:10" s="259" customFormat="1">
      <c r="A162" s="252">
        <v>342</v>
      </c>
      <c r="B162" s="246" t="s">
        <v>41</v>
      </c>
      <c r="C162" s="246"/>
      <c r="D162" s="246"/>
      <c r="E162" s="250"/>
      <c r="F162" s="14" t="s">
        <v>164</v>
      </c>
      <c r="G162" s="248"/>
      <c r="H162" s="249">
        <f t="shared" ref="H162:I162" si="44">SUM(H163)</f>
        <v>0</v>
      </c>
      <c r="I162" s="249">
        <f t="shared" si="44"/>
        <v>0</v>
      </c>
      <c r="J162" s="460"/>
    </row>
    <row r="163" spans="1:10" s="17" customFormat="1">
      <c r="A163" s="5">
        <v>3422</v>
      </c>
      <c r="B163" s="161" t="s">
        <v>41</v>
      </c>
      <c r="C163" s="161"/>
      <c r="D163" s="161"/>
      <c r="E163" s="163"/>
      <c r="F163" s="2" t="s">
        <v>165</v>
      </c>
      <c r="G163" s="6"/>
      <c r="H163" s="108">
        <f>SUM(H431)</f>
        <v>0</v>
      </c>
      <c r="I163" s="108">
        <f>SUM(I431)</f>
        <v>0</v>
      </c>
      <c r="J163" s="453"/>
    </row>
    <row r="164" spans="1:10" s="12" customFormat="1">
      <c r="A164" s="252">
        <v>343</v>
      </c>
      <c r="B164" s="246" t="s">
        <v>41</v>
      </c>
      <c r="C164" s="246"/>
      <c r="D164" s="246"/>
      <c r="E164" s="127"/>
      <c r="F164" s="14" t="s">
        <v>166</v>
      </c>
      <c r="G164" s="248"/>
      <c r="H164" s="253">
        <f t="shared" ref="H164:I164" si="45">SUM(H165:H167)</f>
        <v>3200</v>
      </c>
      <c r="I164" s="253">
        <f t="shared" si="45"/>
        <v>63700</v>
      </c>
      <c r="J164" s="213"/>
    </row>
    <row r="165" spans="1:10" s="10" customFormat="1">
      <c r="A165" s="5">
        <v>3431</v>
      </c>
      <c r="B165" s="161" t="s">
        <v>41</v>
      </c>
      <c r="C165" s="161"/>
      <c r="D165" s="161"/>
      <c r="E165" s="163"/>
      <c r="F165" s="2" t="s">
        <v>167</v>
      </c>
      <c r="G165" s="6"/>
      <c r="H165" s="109">
        <f t="shared" ref="H165:I165" si="46">SUM(H371)</f>
        <v>1600</v>
      </c>
      <c r="I165" s="109">
        <f t="shared" si="46"/>
        <v>1600</v>
      </c>
      <c r="J165" s="455"/>
    </row>
    <row r="166" spans="1:10" s="8" customFormat="1">
      <c r="A166" s="5">
        <v>3433</v>
      </c>
      <c r="B166" s="161" t="s">
        <v>41</v>
      </c>
      <c r="C166" s="161"/>
      <c r="D166" s="161"/>
      <c r="E166" s="163"/>
      <c r="F166" s="2" t="s">
        <v>168</v>
      </c>
      <c r="G166" s="6"/>
      <c r="H166" s="108">
        <f t="shared" ref="H166:I166" si="47">SUM(H372)</f>
        <v>100</v>
      </c>
      <c r="I166" s="108">
        <f t="shared" si="47"/>
        <v>100</v>
      </c>
      <c r="J166" s="454"/>
    </row>
    <row r="167" spans="1:10" s="10" customFormat="1">
      <c r="A167" s="5">
        <v>3434</v>
      </c>
      <c r="B167" s="161" t="s">
        <v>41</v>
      </c>
      <c r="C167" s="161"/>
      <c r="D167" s="161"/>
      <c r="E167" s="163"/>
      <c r="F167" s="2" t="s">
        <v>169</v>
      </c>
      <c r="G167" s="6"/>
      <c r="H167" s="109">
        <f t="shared" ref="H167:I167" si="48">SUM(H373)</f>
        <v>1500</v>
      </c>
      <c r="I167" s="109">
        <f t="shared" si="48"/>
        <v>62000</v>
      </c>
      <c r="J167" s="455"/>
    </row>
    <row r="168" spans="1:10" s="10" customFormat="1">
      <c r="A168" s="95">
        <v>35</v>
      </c>
      <c r="B168" s="96" t="s">
        <v>41</v>
      </c>
      <c r="C168" s="96"/>
      <c r="D168" s="96"/>
      <c r="E168" s="97"/>
      <c r="F168" s="83" t="s">
        <v>170</v>
      </c>
      <c r="G168" s="168"/>
      <c r="H168" s="405">
        <f t="shared" ref="H168:I168" si="49">SUM(H169+H171)</f>
        <v>14880</v>
      </c>
      <c r="I168" s="405">
        <f t="shared" si="49"/>
        <v>14880</v>
      </c>
      <c r="J168" s="455"/>
    </row>
    <row r="169" spans="1:10" s="12" customFormat="1">
      <c r="A169" s="252">
        <v>351</v>
      </c>
      <c r="B169" s="246" t="s">
        <v>41</v>
      </c>
      <c r="C169" s="246"/>
      <c r="D169" s="246"/>
      <c r="E169" s="260"/>
      <c r="F169" s="14" t="s">
        <v>171</v>
      </c>
      <c r="G169" s="248"/>
      <c r="H169" s="249">
        <f t="shared" ref="H169:I169" si="50">SUM(H170)</f>
        <v>1400</v>
      </c>
      <c r="I169" s="249">
        <f t="shared" si="50"/>
        <v>1400</v>
      </c>
      <c r="J169" s="213"/>
    </row>
    <row r="170" spans="1:10" s="10" customFormat="1">
      <c r="A170" s="5">
        <v>3512</v>
      </c>
      <c r="B170" s="161" t="s">
        <v>41</v>
      </c>
      <c r="C170" s="161"/>
      <c r="D170" s="161"/>
      <c r="E170" s="163"/>
      <c r="F170" s="2" t="s">
        <v>172</v>
      </c>
      <c r="G170" s="6"/>
      <c r="H170" s="108">
        <f>SUM(H469+H470+H483+H484)</f>
        <v>1400</v>
      </c>
      <c r="I170" s="108">
        <f>SUM(I469+I470+I483+I484)</f>
        <v>1400</v>
      </c>
      <c r="J170" s="455"/>
    </row>
    <row r="171" spans="1:10" s="12" customFormat="1">
      <c r="A171" s="252">
        <v>352</v>
      </c>
      <c r="B171" s="246" t="s">
        <v>41</v>
      </c>
      <c r="C171" s="246"/>
      <c r="D171" s="246"/>
      <c r="E171" s="127"/>
      <c r="F171" s="14" t="s">
        <v>173</v>
      </c>
      <c r="G171" s="248"/>
      <c r="H171" s="249">
        <f t="shared" ref="H171:I171" si="51">SUM(H172:H173)</f>
        <v>13480</v>
      </c>
      <c r="I171" s="249">
        <f t="shared" si="51"/>
        <v>13480</v>
      </c>
      <c r="J171" s="213"/>
    </row>
    <row r="172" spans="1:10" s="18" customFormat="1">
      <c r="A172" s="5">
        <v>3522</v>
      </c>
      <c r="B172" s="161" t="s">
        <v>41</v>
      </c>
      <c r="C172" s="161"/>
      <c r="D172" s="161"/>
      <c r="E172" s="163"/>
      <c r="F172" s="2" t="s">
        <v>174</v>
      </c>
      <c r="G172" s="6"/>
      <c r="H172" s="108">
        <f>SUM(H478+H479)</f>
        <v>2550</v>
      </c>
      <c r="I172" s="108">
        <f>SUM(I478+I479)</f>
        <v>2550</v>
      </c>
      <c r="J172" s="461"/>
    </row>
    <row r="173" spans="1:10" s="10" customFormat="1">
      <c r="A173" s="5">
        <v>3523</v>
      </c>
      <c r="B173" s="161" t="s">
        <v>41</v>
      </c>
      <c r="C173" s="161"/>
      <c r="D173" s="161"/>
      <c r="E173" s="163"/>
      <c r="F173" s="2" t="s">
        <v>175</v>
      </c>
      <c r="G173" s="6"/>
      <c r="H173" s="108">
        <f>SUM(H471+H472+H473+H474+H475+H476+H477+H480+H481+H482)</f>
        <v>10930</v>
      </c>
      <c r="I173" s="108">
        <f>SUM(I471+I472+I473+I474+I475+I476+I477+I480+I481+I482)</f>
        <v>10930</v>
      </c>
      <c r="J173" s="455"/>
    </row>
    <row r="174" spans="1:10" s="10" customFormat="1">
      <c r="A174" s="95">
        <v>36</v>
      </c>
      <c r="B174" s="96" t="s">
        <v>41</v>
      </c>
      <c r="C174" s="96"/>
      <c r="D174" s="96"/>
      <c r="E174" s="79"/>
      <c r="F174" s="83" t="s">
        <v>176</v>
      </c>
      <c r="G174" s="168"/>
      <c r="H174" s="405">
        <f t="shared" ref="H174:I174" si="52">SUM(H175+H178)</f>
        <v>115400</v>
      </c>
      <c r="I174" s="405">
        <f t="shared" si="52"/>
        <v>134400</v>
      </c>
      <c r="J174" s="455"/>
    </row>
    <row r="175" spans="1:10" s="12" customFormat="1">
      <c r="A175" s="252">
        <v>363</v>
      </c>
      <c r="B175" s="246" t="s">
        <v>41</v>
      </c>
      <c r="C175" s="246"/>
      <c r="D175" s="246"/>
      <c r="E175" s="127"/>
      <c r="F175" s="14" t="s">
        <v>177</v>
      </c>
      <c r="G175" s="248"/>
      <c r="H175" s="249">
        <f t="shared" ref="H175:I175" si="53">SUM(H176:H177)</f>
        <v>7900</v>
      </c>
      <c r="I175" s="249">
        <f t="shared" si="53"/>
        <v>7900</v>
      </c>
      <c r="J175" s="213"/>
    </row>
    <row r="176" spans="1:10" s="17" customFormat="1">
      <c r="A176" s="5">
        <v>3631</v>
      </c>
      <c r="B176" s="161" t="s">
        <v>41</v>
      </c>
      <c r="C176" s="161"/>
      <c r="D176" s="161"/>
      <c r="E176" s="163"/>
      <c r="F176" s="2" t="s">
        <v>178</v>
      </c>
      <c r="G176" s="6"/>
      <c r="H176" s="108">
        <f t="shared" ref="H176:I176" si="54">SUM(H369+H391+H486+H501+H593+H595+H573+H574)</f>
        <v>7900</v>
      </c>
      <c r="I176" s="108">
        <f t="shared" si="54"/>
        <v>7900</v>
      </c>
      <c r="J176" s="453"/>
    </row>
    <row r="177" spans="1:10" s="8" customFormat="1">
      <c r="A177" s="5">
        <v>3632</v>
      </c>
      <c r="B177" s="161" t="s">
        <v>41</v>
      </c>
      <c r="C177" s="161"/>
      <c r="D177" s="161"/>
      <c r="E177" s="270"/>
      <c r="F177" s="7" t="s">
        <v>179</v>
      </c>
      <c r="G177" s="7"/>
      <c r="H177" s="108">
        <v>0</v>
      </c>
      <c r="I177" s="108">
        <v>0</v>
      </c>
      <c r="J177" s="454"/>
    </row>
    <row r="178" spans="1:10" s="251" customFormat="1">
      <c r="A178" s="252">
        <v>366</v>
      </c>
      <c r="B178" s="246" t="s">
        <v>41</v>
      </c>
      <c r="C178" s="246"/>
      <c r="D178" s="246"/>
      <c r="E178" s="250"/>
      <c r="F178" s="14" t="s">
        <v>180</v>
      </c>
      <c r="G178" s="248"/>
      <c r="H178" s="249">
        <f t="shared" ref="H178:I178" si="55">SUM(H179)</f>
        <v>107500</v>
      </c>
      <c r="I178" s="249">
        <f t="shared" si="55"/>
        <v>126500</v>
      </c>
      <c r="J178" s="462"/>
    </row>
    <row r="179" spans="1:10" s="8" customFormat="1">
      <c r="A179" s="5">
        <v>3661</v>
      </c>
      <c r="B179" s="161" t="s">
        <v>41</v>
      </c>
      <c r="C179" s="161"/>
      <c r="D179" s="161"/>
      <c r="E179" s="163"/>
      <c r="F179" s="254" t="s">
        <v>181</v>
      </c>
      <c r="G179" s="6"/>
      <c r="H179" s="108">
        <f>SUM(H505+H524+H526+H528+H530+H532+H534+H536+H544+H538+H540)</f>
        <v>107500</v>
      </c>
      <c r="I179" s="108">
        <f>SUM(I505+I524+I526+I528+I530+I532+I534+I536+I544+I538+I540)</f>
        <v>126500</v>
      </c>
      <c r="J179" s="454"/>
    </row>
    <row r="180" spans="1:10" s="12" customFormat="1">
      <c r="A180" s="95">
        <v>37</v>
      </c>
      <c r="B180" s="96" t="s">
        <v>110</v>
      </c>
      <c r="C180" s="96"/>
      <c r="D180" s="96"/>
      <c r="E180" s="79"/>
      <c r="F180" s="83" t="s">
        <v>182</v>
      </c>
      <c r="G180" s="168"/>
      <c r="H180" s="405">
        <f t="shared" ref="H180:I180" si="56">SUM(H181)</f>
        <v>52500</v>
      </c>
      <c r="I180" s="405">
        <f t="shared" si="56"/>
        <v>52500</v>
      </c>
      <c r="J180" s="213"/>
    </row>
    <row r="181" spans="1:10" s="12" customFormat="1">
      <c r="A181" s="252">
        <v>372</v>
      </c>
      <c r="B181" s="246" t="s">
        <v>110</v>
      </c>
      <c r="C181" s="246"/>
      <c r="D181" s="246"/>
      <c r="E181" s="127"/>
      <c r="F181" s="14" t="s">
        <v>183</v>
      </c>
      <c r="G181" s="248"/>
      <c r="H181" s="253">
        <f t="shared" ref="H181:I181" si="57">SUM(H182:H185)</f>
        <v>52500</v>
      </c>
      <c r="I181" s="253">
        <f t="shared" si="57"/>
        <v>52500</v>
      </c>
      <c r="J181" s="213"/>
    </row>
    <row r="182" spans="1:10" s="10" customFormat="1">
      <c r="A182" s="5">
        <v>3721</v>
      </c>
      <c r="B182" s="161" t="s">
        <v>41</v>
      </c>
      <c r="C182" s="161"/>
      <c r="D182" s="161"/>
      <c r="E182" s="163"/>
      <c r="F182" s="2" t="s">
        <v>184</v>
      </c>
      <c r="G182" s="6"/>
      <c r="H182" s="109">
        <f>SUM(H555+H557+H559+H563)</f>
        <v>17700</v>
      </c>
      <c r="I182" s="109">
        <f>SUM(I555+I557+I559+I563)</f>
        <v>17700</v>
      </c>
      <c r="J182" s="455"/>
    </row>
    <row r="183" spans="1:10" s="10" customFormat="1">
      <c r="A183" s="5">
        <v>3721</v>
      </c>
      <c r="B183" s="161"/>
      <c r="C183" s="161"/>
      <c r="D183" s="374" t="s">
        <v>55</v>
      </c>
      <c r="E183" s="163"/>
      <c r="F183" s="2" t="s">
        <v>185</v>
      </c>
      <c r="G183" s="6"/>
      <c r="H183" s="187">
        <f>H556</f>
        <v>800</v>
      </c>
      <c r="I183" s="187">
        <f>I556</f>
        <v>800</v>
      </c>
      <c r="J183" s="455"/>
    </row>
    <row r="184" spans="1:10" s="8" customFormat="1">
      <c r="A184" s="5">
        <v>3722</v>
      </c>
      <c r="B184" s="161" t="s">
        <v>41</v>
      </c>
      <c r="C184" s="161"/>
      <c r="D184" s="161"/>
      <c r="E184" s="163"/>
      <c r="F184" s="2" t="s">
        <v>186</v>
      </c>
      <c r="G184" s="6"/>
      <c r="H184" s="109">
        <f t="shared" ref="H184:I184" si="58">SUM(H558+H560+H561+H564)</f>
        <v>31000</v>
      </c>
      <c r="I184" s="109">
        <f t="shared" si="58"/>
        <v>31000</v>
      </c>
      <c r="J184" s="454"/>
    </row>
    <row r="185" spans="1:10" s="8" customFormat="1">
      <c r="A185" s="5">
        <v>3722</v>
      </c>
      <c r="B185" s="161"/>
      <c r="C185" s="161"/>
      <c r="D185" s="374" t="s">
        <v>55</v>
      </c>
      <c r="E185" s="163"/>
      <c r="F185" s="2" t="s">
        <v>187</v>
      </c>
      <c r="G185" s="6"/>
      <c r="H185" s="400">
        <f>SUM(H562)</f>
        <v>3000</v>
      </c>
      <c r="I185" s="400">
        <f>SUM(I562)</f>
        <v>3000</v>
      </c>
      <c r="J185" s="454"/>
    </row>
    <row r="186" spans="1:10" s="10" customFormat="1">
      <c r="A186" s="95">
        <v>38</v>
      </c>
      <c r="B186" s="96" t="s">
        <v>41</v>
      </c>
      <c r="C186" s="96"/>
      <c r="D186" s="96"/>
      <c r="E186" s="79"/>
      <c r="F186" s="83" t="s">
        <v>188</v>
      </c>
      <c r="G186" s="168"/>
      <c r="H186" s="107">
        <f t="shared" ref="H186:I186" si="59">SUM(H187+H190+H193)</f>
        <v>40900</v>
      </c>
      <c r="I186" s="107">
        <f t="shared" si="59"/>
        <v>40900</v>
      </c>
      <c r="J186" s="455"/>
    </row>
    <row r="187" spans="1:10" s="12" customFormat="1">
      <c r="A187" s="252">
        <v>381</v>
      </c>
      <c r="B187" s="246" t="s">
        <v>41</v>
      </c>
      <c r="C187" s="246"/>
      <c r="D187" s="246"/>
      <c r="E187" s="127"/>
      <c r="F187" s="14" t="s">
        <v>189</v>
      </c>
      <c r="G187" s="248"/>
      <c r="H187" s="253">
        <f t="shared" ref="H187:I187" si="60">SUM(H188:H189)</f>
        <v>39900</v>
      </c>
      <c r="I187" s="253">
        <f t="shared" si="60"/>
        <v>39900</v>
      </c>
      <c r="J187" s="213"/>
    </row>
    <row r="188" spans="1:10" s="10" customFormat="1">
      <c r="A188" s="5">
        <v>3811</v>
      </c>
      <c r="B188" s="161" t="s">
        <v>41</v>
      </c>
      <c r="C188" s="161"/>
      <c r="D188" s="161"/>
      <c r="E188" s="163"/>
      <c r="F188" s="2" t="s">
        <v>190</v>
      </c>
      <c r="G188" s="6"/>
      <c r="H188" s="109">
        <f t="shared" ref="H188:I188" si="61">SUM(H406+H543+H545+H552+H567+H568+H569+H570+H571+H572+H577+H579+H585+H586+H589+H591)</f>
        <v>39900</v>
      </c>
      <c r="I188" s="109">
        <f t="shared" si="61"/>
        <v>39900</v>
      </c>
      <c r="J188" s="455"/>
    </row>
    <row r="189" spans="1:10" s="10" customFormat="1">
      <c r="A189" s="5">
        <v>3812</v>
      </c>
      <c r="B189" s="161" t="s">
        <v>41</v>
      </c>
      <c r="C189" s="161"/>
      <c r="D189" s="161"/>
      <c r="E189" s="163"/>
      <c r="F189" s="2" t="s">
        <v>191</v>
      </c>
      <c r="G189" s="6"/>
      <c r="H189" s="109">
        <v>0</v>
      </c>
      <c r="I189" s="109">
        <v>0</v>
      </c>
      <c r="J189" s="455"/>
    </row>
    <row r="190" spans="1:10" s="12" customFormat="1">
      <c r="A190" s="252">
        <v>382</v>
      </c>
      <c r="B190" s="246" t="s">
        <v>41</v>
      </c>
      <c r="C190" s="246"/>
      <c r="D190" s="246"/>
      <c r="E190" s="127"/>
      <c r="F190" s="14" t="s">
        <v>192</v>
      </c>
      <c r="G190" s="248"/>
      <c r="H190" s="253">
        <f t="shared" ref="H190:I190" si="62">SUM(H191:H192)</f>
        <v>1000</v>
      </c>
      <c r="I190" s="253">
        <f t="shared" si="62"/>
        <v>1000</v>
      </c>
      <c r="J190" s="213"/>
    </row>
    <row r="191" spans="1:10" s="17" customFormat="1">
      <c r="A191" s="5">
        <v>3821</v>
      </c>
      <c r="B191" s="161" t="s">
        <v>41</v>
      </c>
      <c r="C191" s="161"/>
      <c r="D191" s="161"/>
      <c r="E191" s="163"/>
      <c r="F191" s="2" t="s">
        <v>193</v>
      </c>
      <c r="G191" s="6"/>
      <c r="H191" s="108">
        <v>0</v>
      </c>
      <c r="I191" s="108">
        <v>0</v>
      </c>
      <c r="J191" s="453"/>
    </row>
    <row r="192" spans="1:10" s="17" customFormat="1">
      <c r="A192" s="5">
        <v>3822</v>
      </c>
      <c r="B192" s="161" t="s">
        <v>41</v>
      </c>
      <c r="C192" s="161"/>
      <c r="D192" s="161"/>
      <c r="E192" s="163"/>
      <c r="F192" s="2" t="s">
        <v>194</v>
      </c>
      <c r="G192" s="6"/>
      <c r="H192" s="108">
        <f>SUM(H485)</f>
        <v>1000</v>
      </c>
      <c r="I192" s="108">
        <f>SUM(I485)</f>
        <v>1000</v>
      </c>
      <c r="J192" s="453"/>
    </row>
    <row r="193" spans="1:10" s="261" customFormat="1">
      <c r="A193" s="252">
        <v>386</v>
      </c>
      <c r="B193" s="246" t="s">
        <v>41</v>
      </c>
      <c r="C193" s="246"/>
      <c r="D193" s="246"/>
      <c r="E193" s="127"/>
      <c r="F193" s="14" t="s">
        <v>195</v>
      </c>
      <c r="G193" s="248"/>
      <c r="H193" s="249">
        <f t="shared" ref="H193:I193" si="63">SUM(H194)</f>
        <v>0</v>
      </c>
      <c r="I193" s="249">
        <f t="shared" si="63"/>
        <v>0</v>
      </c>
      <c r="J193" s="463"/>
    </row>
    <row r="194" spans="1:10" s="17" customFormat="1">
      <c r="A194" s="91">
        <v>3861</v>
      </c>
      <c r="B194" s="161" t="s">
        <v>41</v>
      </c>
      <c r="C194" s="161"/>
      <c r="D194" s="161"/>
      <c r="E194" s="163"/>
      <c r="F194" s="110" t="s">
        <v>196</v>
      </c>
      <c r="G194" s="175"/>
      <c r="H194" s="410">
        <v>0</v>
      </c>
      <c r="I194" s="410">
        <v>0</v>
      </c>
      <c r="J194" s="453"/>
    </row>
    <row r="195" spans="1:10" s="17" customFormat="1">
      <c r="A195" s="5"/>
      <c r="B195" s="26"/>
      <c r="C195" s="26"/>
      <c r="D195" s="26"/>
      <c r="E195" s="20"/>
      <c r="F195" s="2"/>
      <c r="G195" s="6"/>
      <c r="H195" s="292"/>
      <c r="I195" s="292"/>
    </row>
    <row r="196" spans="1:10" s="17" customFormat="1">
      <c r="A196" s="34">
        <v>7</v>
      </c>
      <c r="B196" s="131"/>
      <c r="C196" s="131"/>
      <c r="D196" s="131"/>
      <c r="E196" s="57"/>
      <c r="F196" s="34" t="s">
        <v>21</v>
      </c>
      <c r="G196" s="169"/>
      <c r="H196" s="442">
        <f t="shared" ref="H196:I196" si="64">SUM(H197+H202)</f>
        <v>42000</v>
      </c>
      <c r="I196" s="442">
        <f t="shared" si="64"/>
        <v>32000</v>
      </c>
    </row>
    <row r="197" spans="1:10" s="17" customFormat="1">
      <c r="A197" s="95">
        <v>71</v>
      </c>
      <c r="B197" s="96" t="s">
        <v>197</v>
      </c>
      <c r="C197" s="96"/>
      <c r="D197" s="96"/>
      <c r="E197" s="97"/>
      <c r="F197" s="83" t="s">
        <v>198</v>
      </c>
      <c r="G197" s="168"/>
      <c r="H197" s="405">
        <f t="shared" ref="H197:I197" si="65">SUM(H198+H200)</f>
        <v>7000</v>
      </c>
      <c r="I197" s="365">
        <f t="shared" si="65"/>
        <v>7000</v>
      </c>
    </row>
    <row r="198" spans="1:10" s="352" customFormat="1">
      <c r="A198" s="346">
        <v>711</v>
      </c>
      <c r="B198" s="347" t="s">
        <v>197</v>
      </c>
      <c r="C198" s="347"/>
      <c r="D198" s="347"/>
      <c r="E198" s="348"/>
      <c r="F198" s="349" t="s">
        <v>199</v>
      </c>
      <c r="G198" s="350"/>
      <c r="H198" s="500">
        <f t="shared" ref="H198:I198" si="66">SUM(H199)</f>
        <v>1000</v>
      </c>
      <c r="I198" s="366">
        <f t="shared" si="66"/>
        <v>1000</v>
      </c>
    </row>
    <row r="199" spans="1:10" s="344" customFormat="1">
      <c r="A199" s="239">
        <v>7111</v>
      </c>
      <c r="B199" s="325"/>
      <c r="C199" s="325"/>
      <c r="D199" s="325"/>
      <c r="E199" s="369" t="s">
        <v>197</v>
      </c>
      <c r="F199" s="280" t="s">
        <v>200</v>
      </c>
      <c r="G199" s="243"/>
      <c r="H199" s="367">
        <v>1000</v>
      </c>
      <c r="I199" s="367">
        <v>1000</v>
      </c>
    </row>
    <row r="200" spans="1:10" s="261" customFormat="1">
      <c r="A200" s="252">
        <v>712</v>
      </c>
      <c r="B200" s="246"/>
      <c r="C200" s="246"/>
      <c r="D200" s="246"/>
      <c r="E200" s="255"/>
      <c r="F200" s="14" t="s">
        <v>201</v>
      </c>
      <c r="G200" s="248"/>
      <c r="H200" s="249">
        <f t="shared" ref="H200:I200" si="67">SUM(H201)</f>
        <v>6000</v>
      </c>
      <c r="I200" s="249">
        <f t="shared" si="67"/>
        <v>6000</v>
      </c>
    </row>
    <row r="201" spans="1:10" s="17" customFormat="1">
      <c r="A201" s="91">
        <v>7126</v>
      </c>
      <c r="B201" s="161"/>
      <c r="C201" s="161"/>
      <c r="D201" s="161"/>
      <c r="E201" s="368" t="s">
        <v>197</v>
      </c>
      <c r="F201" s="110" t="s">
        <v>202</v>
      </c>
      <c r="G201" s="175"/>
      <c r="H201" s="355">
        <v>6000</v>
      </c>
      <c r="I201" s="355">
        <v>6000</v>
      </c>
    </row>
    <row r="202" spans="1:10" s="345" customFormat="1">
      <c r="A202" s="318">
        <v>72</v>
      </c>
      <c r="B202" s="233" t="s">
        <v>197</v>
      </c>
      <c r="C202" s="233"/>
      <c r="D202" s="233"/>
      <c r="E202" s="234"/>
      <c r="F202" s="320" t="s">
        <v>203</v>
      </c>
      <c r="G202" s="321"/>
      <c r="H202" s="236">
        <f t="shared" ref="H202:I202" si="68">SUM(H203+H206)</f>
        <v>35000</v>
      </c>
      <c r="I202" s="236">
        <f t="shared" si="68"/>
        <v>25000</v>
      </c>
    </row>
    <row r="203" spans="1:10" s="354" customFormat="1">
      <c r="A203" s="346">
        <v>721</v>
      </c>
      <c r="B203" s="347"/>
      <c r="C203" s="347"/>
      <c r="D203" s="347"/>
      <c r="E203" s="353"/>
      <c r="F203" s="349" t="s">
        <v>204</v>
      </c>
      <c r="G203" s="350"/>
      <c r="H203" s="351">
        <f t="shared" ref="H203:I203" si="69">SUM(H204:H205)</f>
        <v>35000</v>
      </c>
      <c r="I203" s="351">
        <f t="shared" si="69"/>
        <v>25000</v>
      </c>
    </row>
    <row r="204" spans="1:10" s="344" customFormat="1">
      <c r="A204" s="239">
        <v>7211</v>
      </c>
      <c r="B204" s="325"/>
      <c r="C204" s="325"/>
      <c r="D204" s="325"/>
      <c r="E204" s="368" t="s">
        <v>197</v>
      </c>
      <c r="F204" s="280" t="s">
        <v>205</v>
      </c>
      <c r="G204" s="243"/>
      <c r="H204" s="361">
        <v>30000</v>
      </c>
      <c r="I204" s="361">
        <v>20000</v>
      </c>
    </row>
    <row r="205" spans="1:10" s="344" customFormat="1">
      <c r="A205" s="239">
        <v>7212</v>
      </c>
      <c r="B205" s="325"/>
      <c r="C205" s="325"/>
      <c r="D205" s="325"/>
      <c r="E205" s="368" t="s">
        <v>197</v>
      </c>
      <c r="F205" s="280" t="s">
        <v>206</v>
      </c>
      <c r="G205" s="243"/>
      <c r="H205" s="361">
        <v>5000</v>
      </c>
      <c r="I205" s="361">
        <v>5000</v>
      </c>
    </row>
    <row r="206" spans="1:10" s="354" customFormat="1">
      <c r="A206" s="346">
        <v>722</v>
      </c>
      <c r="B206" s="347"/>
      <c r="C206" s="347"/>
      <c r="D206" s="347"/>
      <c r="E206" s="353"/>
      <c r="F206" s="349" t="s">
        <v>207</v>
      </c>
      <c r="G206" s="350"/>
      <c r="H206" s="351">
        <f t="shared" ref="H206:I206" si="70">SUM(H207)</f>
        <v>0</v>
      </c>
      <c r="I206" s="351">
        <f t="shared" si="70"/>
        <v>0</v>
      </c>
    </row>
    <row r="207" spans="1:10" s="344" customFormat="1">
      <c r="A207" s="362">
        <v>7227</v>
      </c>
      <c r="B207" s="325"/>
      <c r="C207" s="325"/>
      <c r="D207" s="325"/>
      <c r="E207" s="368" t="s">
        <v>197</v>
      </c>
      <c r="F207" s="363" t="s">
        <v>208</v>
      </c>
      <c r="G207" s="364"/>
      <c r="H207" s="355"/>
      <c r="I207" s="355"/>
    </row>
    <row r="208" spans="1:10" s="17" customFormat="1">
      <c r="A208" s="5"/>
      <c r="B208" s="26"/>
      <c r="C208" s="26"/>
      <c r="D208" s="26"/>
      <c r="E208" s="20"/>
      <c r="F208" s="2"/>
      <c r="G208" s="6"/>
      <c r="H208" s="7"/>
      <c r="I208" s="7"/>
    </row>
    <row r="209" spans="1:21" s="19" customFormat="1">
      <c r="A209" s="34">
        <v>4</v>
      </c>
      <c r="B209" s="131"/>
      <c r="C209" s="131"/>
      <c r="D209" s="131"/>
      <c r="E209" s="57"/>
      <c r="F209" s="34" t="s">
        <v>23</v>
      </c>
      <c r="G209" s="169"/>
      <c r="H209" s="442">
        <f t="shared" ref="H209:I209" si="71">SUM(H210+H213+H243)</f>
        <v>1093500</v>
      </c>
      <c r="I209" s="442">
        <f t="shared" si="71"/>
        <v>1167500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s="10" customFormat="1">
      <c r="A210" s="95">
        <v>41</v>
      </c>
      <c r="B210" s="96" t="s">
        <v>41</v>
      </c>
      <c r="C210" s="96"/>
      <c r="D210" s="96"/>
      <c r="E210" s="97"/>
      <c r="F210" s="83" t="s">
        <v>209</v>
      </c>
      <c r="G210" s="168"/>
      <c r="H210" s="289">
        <f t="shared" ref="H210:I211" si="72">SUM(H211)</f>
        <v>3000</v>
      </c>
      <c r="I210" s="289">
        <f t="shared" si="72"/>
        <v>3000</v>
      </c>
    </row>
    <row r="211" spans="1:21" s="251" customFormat="1">
      <c r="A211" s="252">
        <v>411</v>
      </c>
      <c r="B211" s="246" t="s">
        <v>41</v>
      </c>
      <c r="C211" s="246"/>
      <c r="D211" s="246"/>
      <c r="E211" s="255"/>
      <c r="F211" s="14" t="s">
        <v>210</v>
      </c>
      <c r="G211" s="248"/>
      <c r="H211" s="249">
        <f t="shared" si="72"/>
        <v>3000</v>
      </c>
      <c r="I211" s="249">
        <f t="shared" si="72"/>
        <v>3000</v>
      </c>
    </row>
    <row r="212" spans="1:21" s="10" customFormat="1">
      <c r="A212" s="5">
        <v>4111</v>
      </c>
      <c r="B212" s="161" t="s">
        <v>41</v>
      </c>
      <c r="C212" s="161"/>
      <c r="D212" s="161"/>
      <c r="E212" s="163"/>
      <c r="F212" s="2" t="s">
        <v>211</v>
      </c>
      <c r="G212" s="6"/>
      <c r="H212" s="336">
        <f t="shared" ref="H212:I212" si="73">SUM(H453+H455+H517)</f>
        <v>3000</v>
      </c>
      <c r="I212" s="336">
        <f t="shared" si="73"/>
        <v>3000</v>
      </c>
    </row>
    <row r="213" spans="1:21" s="8" customFormat="1">
      <c r="A213" s="95">
        <v>42</v>
      </c>
      <c r="B213" s="96" t="s">
        <v>212</v>
      </c>
      <c r="C213" s="96"/>
      <c r="D213" s="96"/>
      <c r="E213" s="79"/>
      <c r="F213" s="83" t="s">
        <v>213</v>
      </c>
      <c r="G213" s="168"/>
      <c r="H213" s="107">
        <f>SUM(H214+H230+H236+H239)</f>
        <v>887500</v>
      </c>
      <c r="I213" s="107">
        <f>SUM(I214+I230+I236+I239)</f>
        <v>822500</v>
      </c>
    </row>
    <row r="214" spans="1:21" s="12" customFormat="1">
      <c r="A214" s="252">
        <v>421</v>
      </c>
      <c r="B214" s="246" t="s">
        <v>214</v>
      </c>
      <c r="C214" s="246"/>
      <c r="D214" s="246"/>
      <c r="E214" s="127"/>
      <c r="F214" s="14" t="s">
        <v>215</v>
      </c>
      <c r="G214" s="248"/>
      <c r="H214" s="253">
        <f t="shared" ref="H214:I214" si="74">SUM(H215:H229)</f>
        <v>850000</v>
      </c>
      <c r="I214" s="253">
        <f t="shared" si="74"/>
        <v>770000</v>
      </c>
    </row>
    <row r="215" spans="1:21" s="8" customFormat="1">
      <c r="A215" s="5">
        <v>42121</v>
      </c>
      <c r="B215" s="161" t="s">
        <v>41</v>
      </c>
      <c r="C215" s="161"/>
      <c r="D215" s="161"/>
      <c r="E215" s="163"/>
      <c r="F215" s="2" t="s">
        <v>216</v>
      </c>
      <c r="G215" s="6"/>
      <c r="H215" s="108">
        <f t="shared" ref="H215:I215" si="75">H491</f>
        <v>0</v>
      </c>
      <c r="I215" s="108">
        <f t="shared" si="75"/>
        <v>0</v>
      </c>
    </row>
    <row r="216" spans="1:21" s="8" customFormat="1">
      <c r="A216" s="5">
        <v>42121</v>
      </c>
      <c r="B216" s="161"/>
      <c r="C216" s="161"/>
      <c r="D216" s="196" t="s">
        <v>55</v>
      </c>
      <c r="E216" s="163"/>
      <c r="F216" s="2" t="s">
        <v>217</v>
      </c>
      <c r="G216" s="6"/>
      <c r="H216" s="334">
        <f t="shared" ref="H216:I216" si="76">H492+H520</f>
        <v>641000</v>
      </c>
      <c r="I216" s="334">
        <f t="shared" si="76"/>
        <v>641000</v>
      </c>
    </row>
    <row r="217" spans="1:21" s="8" customFormat="1">
      <c r="A217" s="5">
        <v>42121</v>
      </c>
      <c r="B217" s="161"/>
      <c r="C217" s="161"/>
      <c r="D217" s="386" t="s">
        <v>197</v>
      </c>
      <c r="E217" s="163"/>
      <c r="F217" s="2" t="s">
        <v>218</v>
      </c>
      <c r="G217" s="6"/>
      <c r="H217" s="367">
        <f t="shared" ref="H217:I217" si="77">SUM(H493)</f>
        <v>25000</v>
      </c>
      <c r="I217" s="367">
        <f t="shared" si="77"/>
        <v>25000</v>
      </c>
    </row>
    <row r="218" spans="1:21" s="8" customFormat="1">
      <c r="A218" s="5">
        <v>42121</v>
      </c>
      <c r="B218" s="161"/>
      <c r="C218" s="161"/>
      <c r="D218" s="325"/>
      <c r="E218" s="324" t="s">
        <v>144</v>
      </c>
      <c r="F218" s="2" t="s">
        <v>219</v>
      </c>
      <c r="G218" s="6"/>
      <c r="H218" s="373">
        <f t="shared" ref="H218:I218" si="78">H494+H521</f>
        <v>100000</v>
      </c>
      <c r="I218" s="373">
        <f t="shared" si="78"/>
        <v>0</v>
      </c>
    </row>
    <row r="219" spans="1:21" s="8" customFormat="1">
      <c r="A219" s="5">
        <v>42131</v>
      </c>
      <c r="B219" s="161" t="s">
        <v>41</v>
      </c>
      <c r="C219" s="161"/>
      <c r="D219" s="161"/>
      <c r="E219" s="163"/>
      <c r="F219" s="2" t="s">
        <v>220</v>
      </c>
      <c r="G219" s="6"/>
      <c r="H219" s="108">
        <f>H464</f>
        <v>25000</v>
      </c>
      <c r="I219" s="108">
        <f>I464</f>
        <v>0</v>
      </c>
    </row>
    <row r="220" spans="1:21" s="8" customFormat="1">
      <c r="A220" s="5">
        <v>42131</v>
      </c>
      <c r="B220" s="161"/>
      <c r="C220" s="184" t="s">
        <v>66</v>
      </c>
      <c r="D220" s="161"/>
      <c r="E220" s="163"/>
      <c r="F220" s="2" t="s">
        <v>221</v>
      </c>
      <c r="G220" s="6"/>
      <c r="H220" s="335">
        <v>0</v>
      </c>
      <c r="I220" s="335">
        <v>0</v>
      </c>
    </row>
    <row r="221" spans="1:21" s="8" customFormat="1">
      <c r="A221" s="5">
        <v>42131</v>
      </c>
      <c r="B221" s="161"/>
      <c r="C221" s="161"/>
      <c r="D221" s="196" t="s">
        <v>55</v>
      </c>
      <c r="E221" s="163"/>
      <c r="F221" s="2" t="s">
        <v>222</v>
      </c>
      <c r="G221" s="6"/>
      <c r="H221" s="334">
        <f>H465</f>
        <v>25000</v>
      </c>
      <c r="I221" s="334">
        <f>I465</f>
        <v>25000</v>
      </c>
    </row>
    <row r="222" spans="1:21" s="8" customFormat="1">
      <c r="A222" s="5">
        <v>42131</v>
      </c>
      <c r="B222" s="161"/>
      <c r="C222" s="161"/>
      <c r="D222" s="325"/>
      <c r="E222" s="278" t="s">
        <v>144</v>
      </c>
      <c r="F222" s="2" t="s">
        <v>223</v>
      </c>
      <c r="G222" s="6"/>
      <c r="H222" s="373">
        <f t="shared" ref="H222:I222" si="79">SUM(H466)</f>
        <v>0</v>
      </c>
      <c r="I222" s="373">
        <f t="shared" si="79"/>
        <v>25000</v>
      </c>
    </row>
    <row r="223" spans="1:21" s="8" customFormat="1">
      <c r="A223" s="5">
        <v>42146</v>
      </c>
      <c r="B223" s="161" t="s">
        <v>224</v>
      </c>
      <c r="C223" s="161"/>
      <c r="D223" s="325"/>
      <c r="E223" s="244"/>
      <c r="F223" s="2" t="s">
        <v>225</v>
      </c>
      <c r="G223" s="6"/>
      <c r="H223" s="498">
        <f>SUM(H548)</f>
        <v>0</v>
      </c>
      <c r="I223" s="498">
        <f>SUM(I548)</f>
        <v>9000</v>
      </c>
      <c r="J223" s="454"/>
    </row>
    <row r="224" spans="1:21" s="8" customFormat="1">
      <c r="A224" s="5">
        <v>42146</v>
      </c>
      <c r="B224" s="161"/>
      <c r="C224" s="161"/>
      <c r="D224" s="196" t="s">
        <v>55</v>
      </c>
      <c r="E224" s="244"/>
      <c r="F224" s="2" t="s">
        <v>226</v>
      </c>
      <c r="G224" s="6"/>
      <c r="H224" s="498">
        <f>SUM(H549)</f>
        <v>0</v>
      </c>
      <c r="I224" s="498">
        <f>SUM(I549)</f>
        <v>21000</v>
      </c>
      <c r="J224" s="454"/>
    </row>
    <row r="225" spans="1:10" s="10" customFormat="1">
      <c r="A225" s="5">
        <v>42147</v>
      </c>
      <c r="B225" s="161" t="s">
        <v>41</v>
      </c>
      <c r="C225" s="161"/>
      <c r="D225" s="161"/>
      <c r="E225" s="163"/>
      <c r="F225" s="2" t="s">
        <v>227</v>
      </c>
      <c r="G225" s="6"/>
      <c r="H225" s="205">
        <f>SUM(H433+H437+H439+H442)</f>
        <v>16000</v>
      </c>
      <c r="I225" s="205">
        <f>SUM(I433+I437+I439+I442)</f>
        <v>16000</v>
      </c>
      <c r="J225" s="455"/>
    </row>
    <row r="226" spans="1:10" s="10" customFormat="1">
      <c r="A226" s="5">
        <v>42147</v>
      </c>
      <c r="B226" s="161"/>
      <c r="C226" s="197" t="s">
        <v>66</v>
      </c>
      <c r="D226" s="161"/>
      <c r="E226" s="163"/>
      <c r="F226" s="2" t="s">
        <v>228</v>
      </c>
      <c r="G226" s="6"/>
      <c r="H226" s="337">
        <v>0</v>
      </c>
      <c r="I226" s="337">
        <v>0</v>
      </c>
    </row>
    <row r="227" spans="1:10" s="10" customFormat="1">
      <c r="A227" s="5">
        <v>42147</v>
      </c>
      <c r="B227" s="161"/>
      <c r="C227" s="161"/>
      <c r="D227" s="196" t="s">
        <v>55</v>
      </c>
      <c r="E227" s="163"/>
      <c r="F227" s="2" t="s">
        <v>229</v>
      </c>
      <c r="G227" s="6"/>
      <c r="H227" s="187">
        <f>H434+H440+H458</f>
        <v>8000</v>
      </c>
      <c r="I227" s="187">
        <f>I434+I440+I458</f>
        <v>8000</v>
      </c>
    </row>
    <row r="228" spans="1:10" s="10" customFormat="1">
      <c r="A228" s="5">
        <v>42147</v>
      </c>
      <c r="B228" s="161"/>
      <c r="C228" s="161"/>
      <c r="D228" s="490" t="s">
        <v>197</v>
      </c>
      <c r="E228" s="163"/>
      <c r="F228" s="2" t="s">
        <v>230</v>
      </c>
      <c r="G228" s="6"/>
      <c r="H228" s="485">
        <f>SUM(H435)</f>
        <v>10000</v>
      </c>
      <c r="I228" s="485">
        <f>SUM(I435)</f>
        <v>0</v>
      </c>
    </row>
    <row r="229" spans="1:10" s="10" customFormat="1">
      <c r="A229" s="5">
        <v>42147</v>
      </c>
      <c r="B229" s="161"/>
      <c r="C229" s="161"/>
      <c r="D229" s="325"/>
      <c r="E229" s="278" t="s">
        <v>144</v>
      </c>
      <c r="F229" s="2" t="s">
        <v>231</v>
      </c>
      <c r="G229" s="6"/>
      <c r="H229" s="279">
        <f t="shared" ref="H229:I229" si="80">H459</f>
        <v>0</v>
      </c>
      <c r="I229" s="279">
        <f t="shared" si="80"/>
        <v>0</v>
      </c>
    </row>
    <row r="230" spans="1:10" s="12" customFormat="1">
      <c r="A230" s="252">
        <v>422</v>
      </c>
      <c r="B230" s="246" t="s">
        <v>232</v>
      </c>
      <c r="C230" s="246"/>
      <c r="D230" s="246"/>
      <c r="E230" s="127"/>
      <c r="F230" s="14" t="s">
        <v>233</v>
      </c>
      <c r="G230" s="248"/>
      <c r="H230" s="253">
        <f>SUM(H231:H235)</f>
        <v>6000</v>
      </c>
      <c r="I230" s="253">
        <f>SUM(I231:I235)</f>
        <v>6000</v>
      </c>
    </row>
    <row r="231" spans="1:10" s="10" customFormat="1">
      <c r="A231" s="5">
        <v>42211</v>
      </c>
      <c r="B231" s="161" t="s">
        <v>41</v>
      </c>
      <c r="C231" s="161"/>
      <c r="D231" s="161"/>
      <c r="E231" s="163"/>
      <c r="F231" s="2" t="s">
        <v>234</v>
      </c>
      <c r="G231" s="6"/>
      <c r="H231" s="109">
        <f>SUM(H376)</f>
        <v>1000</v>
      </c>
      <c r="I231" s="109">
        <f>SUM(I376)</f>
        <v>1000</v>
      </c>
    </row>
    <row r="232" spans="1:10" s="10" customFormat="1">
      <c r="A232" s="5">
        <v>42222</v>
      </c>
      <c r="B232" s="161" t="s">
        <v>41</v>
      </c>
      <c r="C232" s="161"/>
      <c r="D232" s="161"/>
      <c r="E232" s="163"/>
      <c r="F232" s="2" t="s">
        <v>235</v>
      </c>
      <c r="G232" s="6"/>
      <c r="H232" s="109">
        <f>SUM(H380)</f>
        <v>0</v>
      </c>
      <c r="I232" s="109">
        <f>SUM(I380)</f>
        <v>0</v>
      </c>
    </row>
    <row r="233" spans="1:10" s="10" customFormat="1">
      <c r="A233" s="5">
        <v>42231</v>
      </c>
      <c r="B233" s="161" t="s">
        <v>41</v>
      </c>
      <c r="C233" s="161"/>
      <c r="D233" s="161"/>
      <c r="E233" s="163"/>
      <c r="F233" s="2" t="s">
        <v>236</v>
      </c>
      <c r="G233" s="6"/>
      <c r="H233" s="109">
        <f t="shared" ref="H233:I233" si="81">SUM(H377)</f>
        <v>1000</v>
      </c>
      <c r="I233" s="109">
        <f t="shared" si="81"/>
        <v>1000</v>
      </c>
    </row>
    <row r="234" spans="1:10" s="10" customFormat="1">
      <c r="A234" s="5">
        <v>42262</v>
      </c>
      <c r="B234" s="161" t="s">
        <v>41</v>
      </c>
      <c r="C234" s="161"/>
      <c r="D234" s="161"/>
      <c r="E234" s="163"/>
      <c r="F234" s="2" t="s">
        <v>237</v>
      </c>
      <c r="G234" s="6"/>
      <c r="H234" s="109">
        <f t="shared" ref="H234:I234" si="82">SUM(H378)</f>
        <v>1000</v>
      </c>
      <c r="I234" s="109">
        <f t="shared" si="82"/>
        <v>1000</v>
      </c>
    </row>
    <row r="235" spans="1:10" s="10" customFormat="1">
      <c r="A235" s="5">
        <v>42262</v>
      </c>
      <c r="B235" s="161"/>
      <c r="C235" s="161"/>
      <c r="D235" s="374" t="s">
        <v>55</v>
      </c>
      <c r="E235" s="163"/>
      <c r="F235" s="2" t="s">
        <v>238</v>
      </c>
      <c r="G235" s="6"/>
      <c r="H235" s="400">
        <f>SUM(H379)</f>
        <v>3000</v>
      </c>
      <c r="I235" s="400">
        <f>SUM(I379)</f>
        <v>3000</v>
      </c>
    </row>
    <row r="236" spans="1:10" s="12" customFormat="1">
      <c r="A236" s="252">
        <v>423</v>
      </c>
      <c r="B236" s="246" t="s">
        <v>232</v>
      </c>
      <c r="C236" s="246"/>
      <c r="D236" s="246"/>
      <c r="E236" s="250"/>
      <c r="F236" s="14" t="s">
        <v>239</v>
      </c>
      <c r="G236" s="248"/>
      <c r="H236" s="253">
        <f>SUM(H237:H238)</f>
        <v>30000</v>
      </c>
      <c r="I236" s="253">
        <f>SUM(I237:I238)</f>
        <v>45000</v>
      </c>
    </row>
    <row r="237" spans="1:10" s="18" customFormat="1">
      <c r="A237" s="5">
        <v>42315</v>
      </c>
      <c r="B237" s="161" t="s">
        <v>41</v>
      </c>
      <c r="C237" s="161"/>
      <c r="D237" s="161"/>
      <c r="E237" s="163"/>
      <c r="F237" s="2" t="s">
        <v>240</v>
      </c>
      <c r="G237" s="1"/>
      <c r="H237" s="109">
        <f t="shared" ref="H237:H238" si="83">SUM(H381)</f>
        <v>0</v>
      </c>
      <c r="I237" s="109">
        <f t="shared" ref="I237" si="84">SUM(I381)</f>
        <v>15000</v>
      </c>
      <c r="J237" s="232"/>
    </row>
    <row r="238" spans="1:10" s="10" customFormat="1">
      <c r="A238" s="5">
        <v>42315</v>
      </c>
      <c r="B238" s="161"/>
      <c r="C238" s="161"/>
      <c r="D238" s="374" t="s">
        <v>55</v>
      </c>
      <c r="E238" s="163"/>
      <c r="F238" s="2" t="s">
        <v>241</v>
      </c>
      <c r="G238" s="6"/>
      <c r="H238" s="400">
        <f t="shared" si="83"/>
        <v>30000</v>
      </c>
      <c r="I238" s="400">
        <f t="shared" ref="I238" si="85">SUM(I382)</f>
        <v>30000</v>
      </c>
      <c r="J238" s="394"/>
    </row>
    <row r="239" spans="1:10" s="261" customFormat="1">
      <c r="A239" s="252">
        <v>426</v>
      </c>
      <c r="B239" s="246" t="s">
        <v>232</v>
      </c>
      <c r="C239" s="246"/>
      <c r="D239" s="246"/>
      <c r="E239" s="250"/>
      <c r="F239" s="14" t="s">
        <v>242</v>
      </c>
      <c r="G239" s="248"/>
      <c r="H239" s="249">
        <f>SUM(H240:H242)</f>
        <v>1500</v>
      </c>
      <c r="I239" s="249">
        <f>SUM(I240:I242)</f>
        <v>1500</v>
      </c>
    </row>
    <row r="240" spans="1:10">
      <c r="A240" s="5">
        <v>42621</v>
      </c>
      <c r="B240" s="161" t="s">
        <v>41</v>
      </c>
      <c r="C240" s="161"/>
      <c r="D240" s="161"/>
      <c r="E240" s="163"/>
      <c r="F240" s="2" t="s">
        <v>243</v>
      </c>
      <c r="H240" s="109">
        <f>SUM(H383)</f>
        <v>500</v>
      </c>
      <c r="I240" s="109">
        <f>SUM(I383)</f>
        <v>500</v>
      </c>
    </row>
    <row r="241" spans="1:10">
      <c r="A241" s="5">
        <v>42641</v>
      </c>
      <c r="B241" s="161" t="s">
        <v>41</v>
      </c>
      <c r="C241" s="161"/>
      <c r="D241" s="161"/>
      <c r="E241" s="163"/>
      <c r="F241" s="2" t="s">
        <v>244</v>
      </c>
      <c r="H241" s="109">
        <f t="shared" ref="H241:H242" si="86">SUM(H498)</f>
        <v>0</v>
      </c>
      <c r="I241" s="109">
        <f t="shared" ref="I241" si="87">SUM(I498)</f>
        <v>0</v>
      </c>
    </row>
    <row r="242" spans="1:10">
      <c r="A242" s="5">
        <v>42641</v>
      </c>
      <c r="B242" s="161"/>
      <c r="C242" s="161"/>
      <c r="D242" s="374" t="s">
        <v>55</v>
      </c>
      <c r="E242" s="163"/>
      <c r="F242" s="2" t="s">
        <v>245</v>
      </c>
      <c r="H242" s="400">
        <f t="shared" si="86"/>
        <v>1000</v>
      </c>
      <c r="I242" s="400">
        <f t="shared" ref="I242" si="88">SUM(I499)</f>
        <v>1000</v>
      </c>
    </row>
    <row r="243" spans="1:10">
      <c r="A243" s="95">
        <v>45</v>
      </c>
      <c r="B243" s="96" t="s">
        <v>212</v>
      </c>
      <c r="C243" s="96"/>
      <c r="D243" s="96"/>
      <c r="E243" s="81"/>
      <c r="F243" s="83" t="s">
        <v>246</v>
      </c>
      <c r="G243" s="168"/>
      <c r="H243" s="107">
        <f t="shared" ref="H243:I243" si="89">SUM(H244)</f>
        <v>203000</v>
      </c>
      <c r="I243" s="107">
        <f t="shared" si="89"/>
        <v>342000</v>
      </c>
    </row>
    <row r="244" spans="1:10" s="254" customFormat="1">
      <c r="A244" s="252">
        <v>451</v>
      </c>
      <c r="B244" s="246" t="s">
        <v>247</v>
      </c>
      <c r="C244" s="246"/>
      <c r="D244" s="246"/>
      <c r="E244" s="250"/>
      <c r="F244" s="14" t="s">
        <v>248</v>
      </c>
      <c r="G244" s="248"/>
      <c r="H244" s="253">
        <f t="shared" ref="H244:I244" si="90">SUM(H245:H249)</f>
        <v>203000</v>
      </c>
      <c r="I244" s="253">
        <f t="shared" si="90"/>
        <v>342000</v>
      </c>
    </row>
    <row r="245" spans="1:10">
      <c r="A245" s="5">
        <v>45111</v>
      </c>
      <c r="B245" s="161" t="s">
        <v>41</v>
      </c>
      <c r="C245" s="161"/>
      <c r="D245" s="161"/>
      <c r="E245" s="163"/>
      <c r="F245" s="2" t="s">
        <v>249</v>
      </c>
      <c r="H245" s="109">
        <f>H385+H448</f>
        <v>0</v>
      </c>
      <c r="I245" s="109">
        <f>I385+I448</f>
        <v>0</v>
      </c>
    </row>
    <row r="246" spans="1:10">
      <c r="A246" s="5">
        <v>45111</v>
      </c>
      <c r="B246" s="161"/>
      <c r="C246" s="197" t="s">
        <v>66</v>
      </c>
      <c r="D246" s="161"/>
      <c r="E246" s="163"/>
      <c r="F246" s="2" t="s">
        <v>250</v>
      </c>
      <c r="H246" s="337">
        <f>H444</f>
        <v>0</v>
      </c>
      <c r="I246" s="337">
        <f>I444</f>
        <v>0</v>
      </c>
    </row>
    <row r="247" spans="1:10">
      <c r="A247" s="5">
        <v>45111</v>
      </c>
      <c r="B247" s="326"/>
      <c r="C247" s="327"/>
      <c r="D247" s="328" t="s">
        <v>55</v>
      </c>
      <c r="E247" s="178"/>
      <c r="F247" s="2" t="s">
        <v>251</v>
      </c>
      <c r="H247" s="187">
        <f>H386+H445+H449</f>
        <v>170000</v>
      </c>
      <c r="I247" s="187">
        <f>I386+I445+I449</f>
        <v>319000</v>
      </c>
    </row>
    <row r="248" spans="1:10">
      <c r="A248" s="5">
        <v>45111</v>
      </c>
      <c r="B248" s="161"/>
      <c r="C248" s="161"/>
      <c r="D248" s="198"/>
      <c r="E248" s="368" t="s">
        <v>197</v>
      </c>
      <c r="F248" s="2" t="s">
        <v>252</v>
      </c>
      <c r="H248" s="361">
        <f>H446+H450</f>
        <v>7000</v>
      </c>
      <c r="I248" s="361">
        <f>I446+I450</f>
        <v>7000</v>
      </c>
    </row>
    <row r="249" spans="1:10">
      <c r="A249" s="91">
        <v>45111</v>
      </c>
      <c r="B249" s="161"/>
      <c r="C249" s="161"/>
      <c r="D249" s="198"/>
      <c r="E249" s="278" t="s">
        <v>144</v>
      </c>
      <c r="F249" s="199" t="s">
        <v>253</v>
      </c>
      <c r="G249" s="329"/>
      <c r="H249" s="323">
        <f t="shared" ref="H249:I249" si="91">H451</f>
        <v>26000</v>
      </c>
      <c r="I249" s="323">
        <f t="shared" si="91"/>
        <v>16000</v>
      </c>
    </row>
    <row r="250" spans="1:10">
      <c r="A250" s="5"/>
      <c r="B250" s="26"/>
      <c r="C250" s="26"/>
      <c r="D250" s="26"/>
      <c r="E250" s="20"/>
      <c r="F250" s="2"/>
      <c r="H250" s="281"/>
      <c r="I250" s="281"/>
    </row>
    <row r="251" spans="1:10" s="9" customFormat="1">
      <c r="A251" s="34" t="s">
        <v>254</v>
      </c>
      <c r="B251" s="131"/>
      <c r="C251" s="131"/>
      <c r="D251" s="131"/>
      <c r="E251" s="52"/>
      <c r="F251" s="39"/>
      <c r="G251" s="170"/>
      <c r="H251" s="448"/>
      <c r="I251" s="448"/>
    </row>
    <row r="252" spans="1:10" s="3" customFormat="1">
      <c r="A252" s="35">
        <v>8</v>
      </c>
      <c r="B252" s="132"/>
      <c r="C252" s="132"/>
      <c r="D252" s="132"/>
      <c r="E252" s="51"/>
      <c r="F252" s="34" t="s">
        <v>27</v>
      </c>
      <c r="G252" s="169"/>
      <c r="H252" s="449">
        <f t="shared" ref="H252:I253" si="92">SUM(H253)</f>
        <v>126000</v>
      </c>
      <c r="I252" s="449">
        <f t="shared" si="92"/>
        <v>41000</v>
      </c>
    </row>
    <row r="253" spans="1:10" s="14" customFormat="1">
      <c r="A253" s="93">
        <v>84</v>
      </c>
      <c r="B253" s="130"/>
      <c r="C253" s="130"/>
      <c r="D253" s="130"/>
      <c r="E253" s="94"/>
      <c r="F253" s="83" t="s">
        <v>255</v>
      </c>
      <c r="G253" s="168"/>
      <c r="H253" s="107">
        <f t="shared" si="92"/>
        <v>126000</v>
      </c>
      <c r="I253" s="107">
        <f t="shared" si="92"/>
        <v>41000</v>
      </c>
    </row>
    <row r="254" spans="1:10" s="14" customFormat="1">
      <c r="A254" s="245">
        <v>844</v>
      </c>
      <c r="B254" s="262"/>
      <c r="C254" s="263"/>
      <c r="D254" s="263"/>
      <c r="E254" s="264" t="s">
        <v>256</v>
      </c>
      <c r="F254" s="14" t="s">
        <v>257</v>
      </c>
      <c r="G254" s="248"/>
      <c r="H254" s="111">
        <f t="shared" ref="H254:I254" si="93">SUM(H255)</f>
        <v>126000</v>
      </c>
      <c r="I254" s="111">
        <f t="shared" si="93"/>
        <v>41000</v>
      </c>
    </row>
    <row r="255" spans="1:10">
      <c r="A255" s="33">
        <v>8443</v>
      </c>
      <c r="B255" s="161"/>
      <c r="C255" s="162"/>
      <c r="D255" s="162"/>
      <c r="E255" s="278" t="s">
        <v>256</v>
      </c>
      <c r="F255" s="280" t="s">
        <v>258</v>
      </c>
      <c r="G255" s="243"/>
      <c r="H255" s="279">
        <v>126000</v>
      </c>
      <c r="I255" s="279">
        <v>41000</v>
      </c>
      <c r="J255" s="280"/>
    </row>
    <row r="256" spans="1:10">
      <c r="A256" s="34">
        <v>5</v>
      </c>
      <c r="B256" s="131"/>
      <c r="C256" s="131"/>
      <c r="D256" s="131"/>
      <c r="E256" s="57"/>
      <c r="F256" s="34" t="s">
        <v>259</v>
      </c>
      <c r="G256" s="169"/>
      <c r="H256" s="441">
        <f t="shared" ref="H256:I257" si="94">SUM(H257)</f>
        <v>65000</v>
      </c>
      <c r="I256" s="441">
        <f t="shared" si="94"/>
        <v>41000</v>
      </c>
    </row>
    <row r="257" spans="1:10">
      <c r="A257" s="95">
        <v>54</v>
      </c>
      <c r="B257" s="96"/>
      <c r="C257" s="96"/>
      <c r="D257" s="96"/>
      <c r="E257" s="96"/>
      <c r="F257" s="95" t="s">
        <v>260</v>
      </c>
      <c r="G257" s="168"/>
      <c r="H257" s="107">
        <f t="shared" si="94"/>
        <v>65000</v>
      </c>
      <c r="I257" s="107">
        <f t="shared" si="94"/>
        <v>41000</v>
      </c>
    </row>
    <row r="258" spans="1:10" s="254" customFormat="1">
      <c r="A258" s="265">
        <v>544</v>
      </c>
      <c r="B258" s="262" t="s">
        <v>41</v>
      </c>
      <c r="C258" s="262"/>
      <c r="D258" s="262"/>
      <c r="E258" s="266"/>
      <c r="F258" s="252" t="s">
        <v>261</v>
      </c>
      <c r="G258" s="248"/>
      <c r="H258" s="253">
        <f t="shared" ref="H258:I258" si="95">SUM(H259:H260)</f>
        <v>65000</v>
      </c>
      <c r="I258" s="253">
        <f t="shared" si="95"/>
        <v>41000</v>
      </c>
    </row>
    <row r="259" spans="1:10">
      <c r="A259" s="5">
        <v>5443</v>
      </c>
      <c r="B259" s="161" t="s">
        <v>41</v>
      </c>
      <c r="C259" s="161"/>
      <c r="D259" s="161"/>
      <c r="E259" s="163"/>
      <c r="F259" s="5" t="s">
        <v>262</v>
      </c>
      <c r="G259" s="1"/>
      <c r="H259" s="109">
        <f>SUM(H428)</f>
        <v>65000</v>
      </c>
      <c r="I259" s="109">
        <f>SUM(I428)</f>
        <v>41000</v>
      </c>
      <c r="J259" s="280"/>
    </row>
    <row r="260" spans="1:10">
      <c r="A260" s="284">
        <v>5443</v>
      </c>
      <c r="B260" s="161"/>
      <c r="C260" s="161"/>
      <c r="D260" s="244"/>
      <c r="E260" s="163"/>
      <c r="F260" s="272" t="s">
        <v>262</v>
      </c>
      <c r="G260" s="148"/>
      <c r="H260" s="393"/>
      <c r="I260" s="393"/>
    </row>
    <row r="261" spans="1:10">
      <c r="A261" s="4"/>
      <c r="B261" s="23"/>
      <c r="C261" s="23"/>
      <c r="D261" s="23"/>
      <c r="E261" s="20"/>
      <c r="F261" s="4"/>
      <c r="H261" s="24"/>
      <c r="I261" s="24"/>
    </row>
    <row r="262" spans="1:10" s="12" customFormat="1">
      <c r="A262" s="34" t="s">
        <v>263</v>
      </c>
      <c r="B262" s="131"/>
      <c r="C262" s="131"/>
      <c r="D262" s="131"/>
      <c r="E262" s="53"/>
      <c r="F262" s="40"/>
      <c r="G262" s="170"/>
      <c r="H262" s="447"/>
      <c r="I262" s="447"/>
    </row>
    <row r="263" spans="1:10" s="12" customFormat="1">
      <c r="A263" s="34">
        <v>9</v>
      </c>
      <c r="B263" s="131"/>
      <c r="C263" s="131"/>
      <c r="D263" s="131"/>
      <c r="E263" s="53"/>
      <c r="F263" s="38" t="s">
        <v>31</v>
      </c>
      <c r="G263" s="169"/>
      <c r="H263" s="447">
        <f t="shared" ref="H263:I263" si="96">SUM(H264)</f>
        <v>0</v>
      </c>
      <c r="I263" s="447">
        <f t="shared" si="96"/>
        <v>-43136.31</v>
      </c>
    </row>
    <row r="264" spans="1:10" s="12" customFormat="1">
      <c r="A264" s="252">
        <v>922</v>
      </c>
      <c r="B264" s="246"/>
      <c r="C264" s="246"/>
      <c r="D264" s="246"/>
      <c r="E264" s="267"/>
      <c r="F264" s="257" t="s">
        <v>264</v>
      </c>
      <c r="G264" s="258"/>
      <c r="H264" s="420">
        <f t="shared" ref="H264:I264" si="97">SUM(H265:H266)</f>
        <v>0</v>
      </c>
      <c r="I264" s="420">
        <f t="shared" si="97"/>
        <v>-43136.31</v>
      </c>
    </row>
    <row r="265" spans="1:10" s="16" customFormat="1" ht="11.25" customHeight="1">
      <c r="A265" s="5">
        <v>9221</v>
      </c>
      <c r="B265" s="161" t="s">
        <v>41</v>
      </c>
      <c r="C265" s="161"/>
      <c r="D265" s="161"/>
      <c r="E265" s="164"/>
      <c r="F265" s="9" t="s">
        <v>265</v>
      </c>
      <c r="G265" s="171"/>
      <c r="H265" s="396">
        <v>0</v>
      </c>
      <c r="I265" s="396">
        <v>0</v>
      </c>
    </row>
    <row r="266" spans="1:10" s="12" customFormat="1" ht="12.75" customHeight="1">
      <c r="A266" s="91">
        <v>9222</v>
      </c>
      <c r="B266" s="161" t="s">
        <v>41</v>
      </c>
      <c r="C266" s="161"/>
      <c r="D266" s="161"/>
      <c r="E266" s="164"/>
      <c r="F266" s="92" t="s">
        <v>266</v>
      </c>
      <c r="G266" s="176"/>
      <c r="H266" s="421">
        <v>0</v>
      </c>
      <c r="I266" s="421">
        <v>-43136.31</v>
      </c>
      <c r="J266" s="492"/>
    </row>
    <row r="267" spans="1:10" s="12" customFormat="1" ht="12.75" customHeight="1">
      <c r="A267" s="5"/>
      <c r="B267" s="26"/>
      <c r="C267" s="26"/>
      <c r="D267" s="26"/>
      <c r="E267" s="50"/>
      <c r="F267" s="9"/>
      <c r="G267" s="171"/>
      <c r="H267" s="282"/>
      <c r="I267" s="282"/>
    </row>
    <row r="268" spans="1:10" s="12" customFormat="1" ht="12.75" customHeight="1">
      <c r="A268" s="5"/>
      <c r="B268" s="26"/>
      <c r="C268" s="26"/>
      <c r="D268" s="26"/>
      <c r="E268" s="211"/>
      <c r="F268" s="294" t="s">
        <v>267</v>
      </c>
      <c r="G268" s="176"/>
      <c r="H268" s="212"/>
      <c r="I268" s="212"/>
    </row>
    <row r="269" spans="1:10" s="12" customFormat="1" ht="12.75" customHeight="1">
      <c r="A269" s="5"/>
      <c r="B269" s="26"/>
      <c r="C269" s="26"/>
      <c r="D269" s="26"/>
      <c r="E269" s="534" t="s">
        <v>268</v>
      </c>
      <c r="F269" s="296">
        <v>1</v>
      </c>
      <c r="G269" s="299"/>
      <c r="H269" s="331">
        <v>2</v>
      </c>
      <c r="I269" s="331">
        <v>3</v>
      </c>
      <c r="J269" s="213"/>
    </row>
    <row r="270" spans="1:10" s="12" customFormat="1" ht="12.75" customHeight="1">
      <c r="A270" s="5"/>
      <c r="B270" s="26"/>
      <c r="C270" s="26"/>
      <c r="D270" s="26"/>
      <c r="E270" s="534"/>
      <c r="F270" s="297"/>
      <c r="G270" s="299"/>
      <c r="H270" s="331" t="s">
        <v>15</v>
      </c>
      <c r="I270" s="331" t="s">
        <v>16</v>
      </c>
      <c r="J270" s="213"/>
    </row>
    <row r="271" spans="1:10" s="12" customFormat="1">
      <c r="A271" s="5"/>
      <c r="B271" s="26"/>
      <c r="C271" s="26"/>
      <c r="D271" s="26"/>
      <c r="E271" s="535"/>
      <c r="F271" s="298" t="s">
        <v>269</v>
      </c>
      <c r="G271" s="300"/>
      <c r="H271" s="332" t="s">
        <v>270</v>
      </c>
      <c r="I271" s="332" t="s">
        <v>17</v>
      </c>
      <c r="J271" s="213"/>
    </row>
    <row r="272" spans="1:10" s="12" customFormat="1" ht="12.75" customHeight="1">
      <c r="A272" s="4"/>
      <c r="B272" s="23"/>
      <c r="C272" s="23"/>
      <c r="D272" s="23"/>
      <c r="E272" s="180" t="s">
        <v>224</v>
      </c>
      <c r="F272" s="181" t="s">
        <v>271</v>
      </c>
      <c r="G272" s="171"/>
      <c r="H272" s="384">
        <f>SUM(H273)</f>
        <v>577071</v>
      </c>
      <c r="I272" s="384">
        <f>SUM(I273)</f>
        <v>683507.31</v>
      </c>
      <c r="J272" s="213"/>
    </row>
    <row r="273" spans="1:10" s="16" customFormat="1" ht="12.75" customHeight="1">
      <c r="A273" s="5"/>
      <c r="B273" s="26"/>
      <c r="C273" s="26"/>
      <c r="D273" s="26"/>
      <c r="E273" s="50" t="s">
        <v>41</v>
      </c>
      <c r="F273" s="9" t="s">
        <v>271</v>
      </c>
      <c r="G273" s="395"/>
      <c r="H273" s="338">
        <f>SUM(H47+H62+H70+H74+H75+H76+H78+H83+H85+H86+H90+H92+H98+H104+H107)</f>
        <v>577071</v>
      </c>
      <c r="I273" s="338">
        <f>SUM(I47+I62+I70+I74+I75+I76+I78+I83+I85+I86+I90+I92+I98+I104+I107)</f>
        <v>683507.31</v>
      </c>
      <c r="J273" s="457"/>
    </row>
    <row r="274" spans="1:10" s="12" customFormat="1" ht="12.75" customHeight="1">
      <c r="A274" s="4"/>
      <c r="B274" s="23"/>
      <c r="C274" s="23"/>
      <c r="D274" s="23"/>
      <c r="E274" s="214" t="s">
        <v>272</v>
      </c>
      <c r="F274" s="194" t="s">
        <v>273</v>
      </c>
      <c r="G274" s="185"/>
      <c r="H274" s="382">
        <f>SUM(H77+H79+H82+H84+H87+H89+H91+H93)</f>
        <v>49850</v>
      </c>
      <c r="I274" s="382">
        <f>SUM(I77+I79+I82+I84+I87+I89+I91+I93)</f>
        <v>50050</v>
      </c>
      <c r="J274" s="213"/>
    </row>
    <row r="275" spans="1:10" s="16" customFormat="1" ht="12.75" customHeight="1">
      <c r="A275" s="5"/>
      <c r="B275" s="26"/>
      <c r="C275" s="26"/>
      <c r="D275" s="26"/>
      <c r="E275" s="207" t="s">
        <v>65</v>
      </c>
      <c r="F275" s="208" t="s">
        <v>77</v>
      </c>
      <c r="G275" s="217"/>
      <c r="H275" s="383">
        <f>SUM(H77)</f>
        <v>9500</v>
      </c>
      <c r="I275" s="383">
        <f>SUM(I77)</f>
        <v>9500</v>
      </c>
      <c r="J275" s="457"/>
    </row>
    <row r="276" spans="1:10" s="12" customFormat="1" ht="12.75" customHeight="1">
      <c r="A276" s="5"/>
      <c r="B276" s="26"/>
      <c r="C276" s="26"/>
      <c r="D276" s="26"/>
      <c r="E276" s="207" t="s">
        <v>66</v>
      </c>
      <c r="F276" s="536" t="s">
        <v>274</v>
      </c>
      <c r="G276" s="536"/>
      <c r="H276" s="383">
        <f>SUM(H79+H82+H84+H87+H89+H91+H93)</f>
        <v>40350</v>
      </c>
      <c r="I276" s="383">
        <f>SUM(I79+I82+I84+I87+I89+I91+I93)</f>
        <v>40550</v>
      </c>
      <c r="J276" s="213"/>
    </row>
    <row r="277" spans="1:10" s="12" customFormat="1" ht="12.75" customHeight="1">
      <c r="A277" s="4"/>
      <c r="B277" s="23"/>
      <c r="C277" s="23"/>
      <c r="D277" s="23"/>
      <c r="E277" s="214" t="s">
        <v>275</v>
      </c>
      <c r="F277" s="191" t="s">
        <v>276</v>
      </c>
      <c r="G277" s="183"/>
      <c r="H277" s="385">
        <f>SUM(H278)</f>
        <v>1023000</v>
      </c>
      <c r="I277" s="385">
        <f>SUM(I278)</f>
        <v>1420000</v>
      </c>
      <c r="J277" s="213"/>
    </row>
    <row r="278" spans="1:10" s="16" customFormat="1" ht="12.75" customHeight="1">
      <c r="A278" s="5"/>
      <c r="B278" s="26"/>
      <c r="C278" s="26"/>
      <c r="D278" s="26"/>
      <c r="E278" s="207" t="s">
        <v>55</v>
      </c>
      <c r="F278" s="208" t="s">
        <v>277</v>
      </c>
      <c r="G278" s="217"/>
      <c r="H278" s="383">
        <f>SUM(H60-H62)</f>
        <v>1023000</v>
      </c>
      <c r="I278" s="383">
        <f>SUM(I60-I62)</f>
        <v>1420000</v>
      </c>
      <c r="J278" s="457"/>
    </row>
    <row r="279" spans="1:10" s="12" customFormat="1" ht="12.75" customHeight="1">
      <c r="A279" s="4"/>
      <c r="B279" s="23"/>
      <c r="C279" s="23"/>
      <c r="D279" s="23"/>
      <c r="E279" s="214" t="s">
        <v>278</v>
      </c>
      <c r="F279" s="356" t="s">
        <v>279</v>
      </c>
      <c r="G279" s="357"/>
      <c r="H279" s="381">
        <f t="shared" ref="H279" si="98">SUM(H280:H281)</f>
        <v>42000</v>
      </c>
      <c r="I279" s="381">
        <f t="shared" ref="I279" si="99">SUM(I280:I281)</f>
        <v>32000</v>
      </c>
      <c r="J279" s="213"/>
    </row>
    <row r="280" spans="1:10" s="16" customFormat="1" ht="12.75" customHeight="1">
      <c r="A280" s="5"/>
      <c r="B280" s="26"/>
      <c r="C280" s="26"/>
      <c r="D280" s="26"/>
      <c r="E280" s="207" t="s">
        <v>197</v>
      </c>
      <c r="F280" s="239" t="s">
        <v>280</v>
      </c>
      <c r="G280" s="217"/>
      <c r="H280" s="383">
        <f t="shared" ref="H280" si="100">SUM(H197)</f>
        <v>7000</v>
      </c>
      <c r="I280" s="383">
        <f t="shared" ref="I280" si="101">SUM(I197)</f>
        <v>7000</v>
      </c>
      <c r="J280" s="457"/>
    </row>
    <row r="281" spans="1:10" s="16" customFormat="1" ht="12.75" customHeight="1">
      <c r="A281" s="5"/>
      <c r="B281" s="26"/>
      <c r="C281" s="26"/>
      <c r="D281" s="26"/>
      <c r="E281" s="207" t="s">
        <v>281</v>
      </c>
      <c r="F281" s="239" t="s">
        <v>282</v>
      </c>
      <c r="G281" s="217"/>
      <c r="H281" s="383">
        <f t="shared" ref="H281" si="102">SUM(H202)</f>
        <v>35000</v>
      </c>
      <c r="I281" s="383">
        <f t="shared" ref="I281" si="103">SUM(I202)</f>
        <v>25000</v>
      </c>
      <c r="J281" s="457"/>
    </row>
    <row r="282" spans="1:10" s="12" customFormat="1" ht="12.75" customHeight="1">
      <c r="A282" s="4"/>
      <c r="B282" s="23"/>
      <c r="C282" s="23"/>
      <c r="D282" s="23"/>
      <c r="E282" s="273" t="s">
        <v>256</v>
      </c>
      <c r="F282" s="274" t="s">
        <v>283</v>
      </c>
      <c r="G282" s="276"/>
      <c r="H282" s="277">
        <f t="shared" ref="H282:I282" si="104">SUM(H283)</f>
        <v>126000</v>
      </c>
      <c r="I282" s="277">
        <f t="shared" si="104"/>
        <v>41000</v>
      </c>
      <c r="J282" s="213"/>
    </row>
    <row r="283" spans="1:10" s="16" customFormat="1" ht="12.75" customHeight="1">
      <c r="A283" s="5"/>
      <c r="B283" s="26"/>
      <c r="C283" s="26"/>
      <c r="D283" s="26"/>
      <c r="E283" s="207" t="s">
        <v>144</v>
      </c>
      <c r="F283" s="239" t="s">
        <v>283</v>
      </c>
      <c r="G283" s="217"/>
      <c r="H283" s="210">
        <f t="shared" ref="H283" si="105">H252</f>
        <v>126000</v>
      </c>
      <c r="I283" s="210">
        <f t="shared" ref="I283" si="106">I252</f>
        <v>41000</v>
      </c>
      <c r="J283" s="457"/>
    </row>
    <row r="284" spans="1:10" s="12" customFormat="1" ht="12.75" customHeight="1">
      <c r="A284" s="5"/>
      <c r="B284" s="26"/>
      <c r="C284" s="26"/>
      <c r="D284" s="26"/>
      <c r="E284" s="304"/>
      <c r="F284" s="305" t="s">
        <v>284</v>
      </c>
      <c r="G284" s="306"/>
      <c r="H284" s="307">
        <f t="shared" ref="H284" si="107">SUM(H272+H274+H277+H279+H282)</f>
        <v>1817921</v>
      </c>
      <c r="I284" s="307">
        <f t="shared" ref="I284" si="108">SUM(I272+I274+I277+I279+I282)</f>
        <v>2226557.31</v>
      </c>
    </row>
    <row r="285" spans="1:10" s="241" customFormat="1" ht="12.75" customHeight="1">
      <c r="A285" s="239"/>
      <c r="B285" s="240"/>
      <c r="C285" s="240"/>
      <c r="D285" s="240"/>
      <c r="E285" s="214"/>
      <c r="F285" s="215"/>
      <c r="G285" s="209"/>
      <c r="H285" s="216"/>
      <c r="I285" s="216"/>
    </row>
    <row r="286" spans="1:10" s="12" customFormat="1" ht="12.75" customHeight="1">
      <c r="A286" s="5"/>
      <c r="B286" s="26"/>
      <c r="C286" s="26"/>
      <c r="D286" s="26"/>
      <c r="E286" s="211"/>
      <c r="F286" s="343" t="s">
        <v>285</v>
      </c>
      <c r="G286" s="176"/>
      <c r="H286" s="212"/>
      <c r="I286" s="212"/>
    </row>
    <row r="287" spans="1:10" s="12" customFormat="1" ht="12.75" customHeight="1">
      <c r="A287" s="5"/>
      <c r="B287" s="26"/>
      <c r="C287" s="26"/>
      <c r="D287" s="26"/>
      <c r="E287" s="534" t="s">
        <v>268</v>
      </c>
      <c r="F287" s="296">
        <v>1</v>
      </c>
      <c r="G287" s="299"/>
      <c r="H287" s="331">
        <v>2</v>
      </c>
      <c r="I287" s="331">
        <v>3</v>
      </c>
      <c r="J287" s="213"/>
    </row>
    <row r="288" spans="1:10" s="12" customFormat="1" ht="12.75" customHeight="1">
      <c r="A288" s="5"/>
      <c r="B288" s="26"/>
      <c r="C288" s="26"/>
      <c r="D288" s="26"/>
      <c r="E288" s="534"/>
      <c r="F288" s="297"/>
      <c r="G288" s="299"/>
      <c r="H288" s="331" t="s">
        <v>15</v>
      </c>
      <c r="I288" s="331" t="s">
        <v>16</v>
      </c>
      <c r="J288" s="213"/>
    </row>
    <row r="289" spans="1:10" s="12" customFormat="1">
      <c r="A289" s="5"/>
      <c r="B289" s="26"/>
      <c r="C289" s="26"/>
      <c r="D289" s="26"/>
      <c r="E289" s="535"/>
      <c r="F289" s="298" t="s">
        <v>269</v>
      </c>
      <c r="G289" s="300"/>
      <c r="H289" s="332" t="s">
        <v>270</v>
      </c>
      <c r="I289" s="332" t="s">
        <v>17</v>
      </c>
      <c r="J289" s="213"/>
    </row>
    <row r="290" spans="1:10" s="18" customFormat="1">
      <c r="A290" s="29"/>
      <c r="B290" s="58"/>
      <c r="C290" s="58"/>
      <c r="D290" s="58"/>
      <c r="E290" s="180" t="s">
        <v>224</v>
      </c>
      <c r="F290" s="181" t="s">
        <v>286</v>
      </c>
      <c r="G290" s="29"/>
      <c r="H290" s="339">
        <f t="shared" ref="H290:I290" si="109">SUM(H291)</f>
        <v>576371</v>
      </c>
      <c r="I290" s="339">
        <f t="shared" si="109"/>
        <v>684007.31</v>
      </c>
      <c r="J290" s="461"/>
    </row>
    <row r="291" spans="1:10" s="18" customFormat="1">
      <c r="A291" s="22"/>
      <c r="B291" s="20"/>
      <c r="C291" s="20"/>
      <c r="D291" s="20"/>
      <c r="E291" s="50" t="s">
        <v>41</v>
      </c>
      <c r="F291" s="9" t="s">
        <v>271</v>
      </c>
      <c r="G291" s="22"/>
      <c r="H291" s="109">
        <f>SUM(H113+H115+H119+H123+H124+H126+H128+H129+H132+H134+H135+H137+H139+H140+H144+H145+H146+H147+H148+H149+H150+H152+H154+H161+H168+H174+H182+H184+H186+H210+H215+H219+H225+H231+H232+H233+H234+H237+H240+H241+H245+H259-H264)</f>
        <v>576371</v>
      </c>
      <c r="I291" s="109">
        <f>SUM(I113+I115+I119+I123+I124+I126+I128+I129+I132+I134+I135+I137+I139+I140+I144+I145+I146+I147+I148+I149+I150+I152+I154+I161+I168+I174+I182+I184+I186+I210+I215+I219+I223+I225+I231+I232+I233+I234+I237+I240+I241+I245+I259-I264)</f>
        <v>684007.31</v>
      </c>
      <c r="J291" s="461"/>
    </row>
    <row r="292" spans="1:10" s="18" customFormat="1">
      <c r="A292" s="29"/>
      <c r="B292" s="58"/>
      <c r="C292" s="58"/>
      <c r="D292" s="58"/>
      <c r="E292" s="193" t="s">
        <v>272</v>
      </c>
      <c r="F292" s="194" t="s">
        <v>287</v>
      </c>
      <c r="G292" s="195"/>
      <c r="H292" s="340">
        <f t="shared" ref="H292:I292" si="110">SUM(H293:H294)</f>
        <v>50000</v>
      </c>
      <c r="I292" s="340">
        <f t="shared" si="110"/>
        <v>50000</v>
      </c>
      <c r="J292" s="461"/>
    </row>
    <row r="293" spans="1:10" s="18" customFormat="1">
      <c r="A293" s="22"/>
      <c r="B293" s="20"/>
      <c r="C293" s="20"/>
      <c r="D293" s="20"/>
      <c r="E293" s="207" t="s">
        <v>65</v>
      </c>
      <c r="F293" s="208" t="s">
        <v>77</v>
      </c>
      <c r="G293" s="218"/>
      <c r="H293" s="290">
        <v>0</v>
      </c>
      <c r="I293" s="290">
        <v>0</v>
      </c>
      <c r="J293" s="461"/>
    </row>
    <row r="294" spans="1:10" s="18" customFormat="1">
      <c r="A294" s="22"/>
      <c r="B294" s="20"/>
      <c r="C294" s="20"/>
      <c r="D294" s="20"/>
      <c r="E294" s="207" t="s">
        <v>66</v>
      </c>
      <c r="F294" s="208" t="s">
        <v>274</v>
      </c>
      <c r="G294" s="218"/>
      <c r="H294" s="290">
        <f t="shared" ref="H294:I294" si="111">SUM(H130+H133+H141+H220+H226+H246)</f>
        <v>50000</v>
      </c>
      <c r="I294" s="290">
        <f t="shared" si="111"/>
        <v>50000</v>
      </c>
      <c r="J294" s="461"/>
    </row>
    <row r="295" spans="1:10" s="18" customFormat="1">
      <c r="A295" s="29"/>
      <c r="B295" s="58"/>
      <c r="C295" s="58"/>
      <c r="D295" s="58"/>
      <c r="E295" s="190" t="s">
        <v>275</v>
      </c>
      <c r="F295" s="191" t="s">
        <v>288</v>
      </c>
      <c r="G295" s="192"/>
      <c r="H295" s="341">
        <f t="shared" ref="H295:I295" si="112">SUM(H296)</f>
        <v>1023550</v>
      </c>
      <c r="I295" s="341">
        <f t="shared" si="112"/>
        <v>1419550</v>
      </c>
      <c r="J295" s="461"/>
    </row>
    <row r="296" spans="1:10" s="18" customFormat="1">
      <c r="A296" s="22"/>
      <c r="B296" s="20"/>
      <c r="C296" s="20"/>
      <c r="D296" s="20"/>
      <c r="E296" s="207" t="s">
        <v>55</v>
      </c>
      <c r="F296" s="208" t="s">
        <v>277</v>
      </c>
      <c r="G296" s="218"/>
      <c r="H296" s="290">
        <f>SUM(H114+H120+H125+H131+H136+H142+H151+H183+H185+H216+H221+H227+H235+H238+H242+H247+H260)</f>
        <v>1023550</v>
      </c>
      <c r="I296" s="290">
        <f>SUM(I114+I120+I125+I131+I136+I142+I151+I183+I185+I216+I221+I224+I227+I235+I238+I242+I247+I260)</f>
        <v>1419550</v>
      </c>
      <c r="J296" s="461"/>
    </row>
    <row r="297" spans="1:10" s="18" customFormat="1">
      <c r="A297" s="29"/>
      <c r="B297" s="58"/>
      <c r="C297" s="58"/>
      <c r="D297" s="58"/>
      <c r="E297" s="358" t="s">
        <v>278</v>
      </c>
      <c r="F297" s="356" t="s">
        <v>289</v>
      </c>
      <c r="G297" s="359"/>
      <c r="H297" s="360">
        <f t="shared" ref="H297:I297" si="113">SUM(H298)</f>
        <v>42000</v>
      </c>
      <c r="I297" s="360">
        <f t="shared" si="113"/>
        <v>32000</v>
      </c>
      <c r="J297" s="461"/>
    </row>
    <row r="298" spans="1:10" s="18" customFormat="1">
      <c r="A298" s="22"/>
      <c r="B298" s="20"/>
      <c r="C298" s="20"/>
      <c r="D298" s="20"/>
      <c r="E298" s="207" t="s">
        <v>290</v>
      </c>
      <c r="F298" s="239" t="s">
        <v>291</v>
      </c>
      <c r="G298" s="218"/>
      <c r="H298" s="290">
        <f>SUM(H217+H228+H248)</f>
        <v>42000</v>
      </c>
      <c r="I298" s="290">
        <f>SUM(I217+I228+I248)</f>
        <v>32000</v>
      </c>
      <c r="J298" s="461"/>
    </row>
    <row r="299" spans="1:10" s="10" customFormat="1">
      <c r="A299" s="29"/>
      <c r="B299" s="58"/>
      <c r="C299" s="58"/>
      <c r="D299" s="58"/>
      <c r="E299" s="273" t="s">
        <v>256</v>
      </c>
      <c r="F299" s="274" t="s">
        <v>292</v>
      </c>
      <c r="G299" s="275"/>
      <c r="H299" s="342">
        <f t="shared" ref="H299:I299" si="114">SUM(H300)</f>
        <v>126000</v>
      </c>
      <c r="I299" s="342">
        <f t="shared" si="114"/>
        <v>41000</v>
      </c>
      <c r="J299" s="455"/>
    </row>
    <row r="300" spans="1:10" s="18" customFormat="1">
      <c r="A300" s="22"/>
      <c r="B300" s="20"/>
      <c r="C300" s="20"/>
      <c r="D300" s="20"/>
      <c r="E300" s="207" t="s">
        <v>144</v>
      </c>
      <c r="F300" s="239" t="s">
        <v>283</v>
      </c>
      <c r="G300" s="218"/>
      <c r="H300" s="393">
        <f t="shared" ref="H300:I300" si="115">H143+H218+H222+H229+H249</f>
        <v>126000</v>
      </c>
      <c r="I300" s="393">
        <f t="shared" si="115"/>
        <v>41000</v>
      </c>
      <c r="J300" s="461"/>
    </row>
    <row r="301" spans="1:10" s="18" customFormat="1">
      <c r="A301" s="29"/>
      <c r="B301" s="58"/>
      <c r="C301" s="58"/>
      <c r="D301" s="58"/>
      <c r="E301" s="301"/>
      <c r="F301" s="301" t="s">
        <v>284</v>
      </c>
      <c r="G301" s="301"/>
      <c r="H301" s="303">
        <f t="shared" ref="H301:I301" si="116">SUM(H290+H292+H295+H297+H299)</f>
        <v>1817921</v>
      </c>
      <c r="I301" s="303">
        <f t="shared" si="116"/>
        <v>2226557.31</v>
      </c>
      <c r="J301" s="461"/>
    </row>
    <row r="302" spans="1:10" s="18" customFormat="1">
      <c r="A302" s="29"/>
      <c r="B302" s="58"/>
      <c r="C302" s="58"/>
      <c r="D302" s="58"/>
      <c r="E302" s="29"/>
      <c r="F302" s="29"/>
      <c r="G302" s="29"/>
      <c r="H302" s="204"/>
      <c r="I302" s="204"/>
    </row>
    <row r="303" spans="1:10" s="12" customFormat="1" ht="15" customHeight="1">
      <c r="A303" s="507" t="s">
        <v>293</v>
      </c>
      <c r="B303" s="507"/>
      <c r="C303" s="507"/>
      <c r="D303" s="507"/>
      <c r="E303" s="507"/>
      <c r="F303" s="507"/>
      <c r="G303" s="507"/>
      <c r="H303" s="507"/>
      <c r="I303" s="507"/>
    </row>
    <row r="304" spans="1:10" s="12" customFormat="1" ht="15">
      <c r="A304" s="525" t="s">
        <v>294</v>
      </c>
      <c r="B304" s="525"/>
      <c r="C304" s="525"/>
      <c r="D304" s="525"/>
      <c r="E304" s="525"/>
      <c r="F304" s="525"/>
      <c r="G304" s="525"/>
      <c r="H304" s="525"/>
      <c r="I304" s="525"/>
    </row>
    <row r="305" spans="1:21" ht="15">
      <c r="A305" s="219"/>
      <c r="B305" s="220"/>
      <c r="C305" s="220"/>
      <c r="D305" s="220"/>
      <c r="E305" s="98"/>
      <c r="F305" s="221" t="s">
        <v>295</v>
      </c>
      <c r="G305" s="222"/>
      <c r="H305" s="283"/>
      <c r="I305" s="283"/>
    </row>
    <row r="306" spans="1:21" s="13" customFormat="1" ht="19.5" customHeight="1">
      <c r="A306" s="526" t="s">
        <v>296</v>
      </c>
      <c r="B306" s="308"/>
      <c r="C306" s="309"/>
      <c r="D306" s="310"/>
      <c r="E306" s="508" t="s">
        <v>297</v>
      </c>
      <c r="F306" s="295">
        <v>1</v>
      </c>
      <c r="G306" s="516" t="s">
        <v>298</v>
      </c>
      <c r="H306" s="331">
        <v>2</v>
      </c>
      <c r="I306" s="331">
        <v>3</v>
      </c>
      <c r="J306" s="464"/>
    </row>
    <row r="307" spans="1:21" s="13" customFormat="1" ht="19.5" customHeight="1">
      <c r="A307" s="526"/>
      <c r="B307" s="510" t="s">
        <v>36</v>
      </c>
      <c r="C307" s="511"/>
      <c r="D307" s="512"/>
      <c r="E307" s="508"/>
      <c r="F307" s="311" t="s">
        <v>299</v>
      </c>
      <c r="G307" s="516"/>
      <c r="H307" s="331" t="s">
        <v>300</v>
      </c>
      <c r="I307" s="331" t="s">
        <v>16</v>
      </c>
      <c r="J307" s="464"/>
    </row>
    <row r="308" spans="1:21" s="13" customFormat="1" ht="20.25" customHeight="1">
      <c r="A308" s="527"/>
      <c r="B308" s="312"/>
      <c r="C308" s="313"/>
      <c r="D308" s="314"/>
      <c r="E308" s="509"/>
      <c r="F308" s="315"/>
      <c r="G308" s="517"/>
      <c r="H308" s="332" t="s">
        <v>17</v>
      </c>
      <c r="I308" s="332" t="s">
        <v>17</v>
      </c>
      <c r="J308" s="464"/>
    </row>
    <row r="309" spans="1:21" s="18" customFormat="1">
      <c r="A309" s="65" t="s">
        <v>301</v>
      </c>
      <c r="B309" s="67"/>
      <c r="C309" s="67"/>
      <c r="D309" s="67"/>
      <c r="E309" s="66"/>
      <c r="F309" s="444"/>
      <c r="G309" s="445"/>
      <c r="H309" s="443">
        <f t="shared" ref="H309:I309" si="117">SUM(H311)</f>
        <v>191791</v>
      </c>
      <c r="I309" s="443">
        <f t="shared" si="117"/>
        <v>267291</v>
      </c>
      <c r="J309" s="461"/>
    </row>
    <row r="310" spans="1:21" s="18" customFormat="1">
      <c r="A310" s="36" t="s">
        <v>302</v>
      </c>
      <c r="B310" s="132"/>
      <c r="C310" s="132"/>
      <c r="D310" s="132"/>
      <c r="E310" s="54"/>
      <c r="F310" s="132"/>
      <c r="G310" s="446"/>
      <c r="H310" s="442">
        <f t="shared" ref="H310:I310" si="118">H311</f>
        <v>191791</v>
      </c>
      <c r="I310" s="442">
        <f t="shared" si="118"/>
        <v>267291</v>
      </c>
    </row>
    <row r="311" spans="1:21" s="21" customFormat="1">
      <c r="A311" s="120" t="s">
        <v>303</v>
      </c>
      <c r="B311" s="133"/>
      <c r="C311" s="133"/>
      <c r="D311" s="133"/>
      <c r="E311" s="123"/>
      <c r="F311" s="124"/>
      <c r="G311" s="291" t="s">
        <v>304</v>
      </c>
      <c r="H311" s="432">
        <f t="shared" ref="H311:I311" si="119">SUM(H312+H374)</f>
        <v>191791</v>
      </c>
      <c r="I311" s="432">
        <f t="shared" si="119"/>
        <v>267291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s="21" customFormat="1">
      <c r="A312" s="78" t="s">
        <v>305</v>
      </c>
      <c r="B312" s="96"/>
      <c r="C312" s="96"/>
      <c r="D312" s="96"/>
      <c r="E312" s="79"/>
      <c r="F312" s="80"/>
      <c r="G312" s="81"/>
      <c r="H312" s="433">
        <f t="shared" ref="H312:I312" si="120">SUM(H313+H327+H370)</f>
        <v>155291</v>
      </c>
      <c r="I312" s="433">
        <f t="shared" si="120"/>
        <v>215791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s="8" customFormat="1">
      <c r="A313" s="74"/>
      <c r="B313" s="142"/>
      <c r="C313" s="142"/>
      <c r="D313" s="142"/>
      <c r="E313" s="75">
        <v>31</v>
      </c>
      <c r="F313" s="76" t="s">
        <v>111</v>
      </c>
      <c r="G313" s="75" t="s">
        <v>304</v>
      </c>
      <c r="H313" s="434">
        <f t="shared" ref="H313:I313" si="121">SUM(H316:H326)</f>
        <v>64800</v>
      </c>
      <c r="I313" s="434">
        <f t="shared" si="121"/>
        <v>64800</v>
      </c>
    </row>
    <row r="314" spans="1:21" s="8" customFormat="1">
      <c r="A314" s="143"/>
      <c r="B314" s="144"/>
      <c r="C314" s="144"/>
      <c r="D314" s="144"/>
      <c r="E314" s="145"/>
      <c r="F314" s="146" t="s">
        <v>306</v>
      </c>
      <c r="G314" s="145"/>
      <c r="H314" s="435">
        <f>SUM(H316+H318+H320+H325)</f>
        <v>56500</v>
      </c>
      <c r="I314" s="435">
        <f>SUM(I316+I318+I320+I325)</f>
        <v>56500</v>
      </c>
    </row>
    <row r="315" spans="1:21" s="8" customFormat="1">
      <c r="A315" s="143"/>
      <c r="B315" s="144"/>
      <c r="C315" s="144"/>
      <c r="D315" s="144"/>
      <c r="E315" s="145"/>
      <c r="F315" s="146" t="s">
        <v>307</v>
      </c>
      <c r="G315" s="145"/>
      <c r="H315" s="435">
        <f t="shared" ref="H315:I315" si="122">SUM(H317+H319+H326)</f>
        <v>5300</v>
      </c>
      <c r="I315" s="435">
        <f t="shared" si="122"/>
        <v>5300</v>
      </c>
    </row>
    <row r="316" spans="1:21" s="8" customFormat="1">
      <c r="A316" s="22">
        <v>100</v>
      </c>
      <c r="B316" s="163" t="s">
        <v>224</v>
      </c>
      <c r="C316" s="163"/>
      <c r="D316" s="163"/>
      <c r="E316" s="20">
        <v>3111</v>
      </c>
      <c r="F316" s="25" t="s">
        <v>308</v>
      </c>
      <c r="G316" s="58"/>
      <c r="H316" s="205">
        <v>37000</v>
      </c>
      <c r="I316" s="205">
        <v>37000</v>
      </c>
    </row>
    <row r="317" spans="1:21" s="8" customFormat="1">
      <c r="A317" s="22">
        <v>101</v>
      </c>
      <c r="B317" s="163"/>
      <c r="C317" s="163"/>
      <c r="D317" s="186" t="s">
        <v>275</v>
      </c>
      <c r="E317" s="20" t="s">
        <v>309</v>
      </c>
      <c r="F317" s="25" t="s">
        <v>310</v>
      </c>
      <c r="G317" s="58"/>
      <c r="H317" s="404">
        <v>3500</v>
      </c>
      <c r="I317" s="404">
        <v>3500</v>
      </c>
    </row>
    <row r="318" spans="1:21" s="8" customFormat="1">
      <c r="A318" s="22">
        <v>102</v>
      </c>
      <c r="B318" s="163" t="s">
        <v>224</v>
      </c>
      <c r="C318" s="163"/>
      <c r="D318" s="163"/>
      <c r="E318" s="20" t="s">
        <v>309</v>
      </c>
      <c r="F318" s="25" t="s">
        <v>311</v>
      </c>
      <c r="G318" s="58"/>
      <c r="H318" s="205">
        <v>10000</v>
      </c>
      <c r="I318" s="205">
        <v>10000</v>
      </c>
    </row>
    <row r="319" spans="1:21" s="8" customFormat="1">
      <c r="A319" s="22">
        <v>110</v>
      </c>
      <c r="B319" s="163"/>
      <c r="C319" s="163"/>
      <c r="D319" s="186" t="s">
        <v>275</v>
      </c>
      <c r="E319" s="20" t="s">
        <v>309</v>
      </c>
      <c r="F319" s="25" t="s">
        <v>312</v>
      </c>
      <c r="G319" s="58"/>
      <c r="H319" s="404">
        <v>1000</v>
      </c>
      <c r="I319" s="404">
        <v>1000</v>
      </c>
    </row>
    <row r="320" spans="1:21" s="8" customFormat="1">
      <c r="A320" s="22">
        <v>103</v>
      </c>
      <c r="B320" s="163" t="s">
        <v>224</v>
      </c>
      <c r="C320" s="163"/>
      <c r="D320" s="163"/>
      <c r="E320" s="20" t="s">
        <v>309</v>
      </c>
      <c r="F320" s="25" t="s">
        <v>313</v>
      </c>
      <c r="G320" s="58"/>
      <c r="H320" s="205">
        <v>3000</v>
      </c>
      <c r="I320" s="205">
        <v>3000</v>
      </c>
    </row>
    <row r="321" spans="1:9" s="8" customFormat="1">
      <c r="A321" s="22">
        <v>104</v>
      </c>
      <c r="B321" s="163" t="s">
        <v>224</v>
      </c>
      <c r="C321" s="163"/>
      <c r="D321" s="163"/>
      <c r="E321" s="56">
        <v>3121</v>
      </c>
      <c r="F321" s="26" t="s">
        <v>314</v>
      </c>
      <c r="G321" s="58"/>
      <c r="H321" s="205">
        <v>400</v>
      </c>
      <c r="I321" s="205">
        <v>400</v>
      </c>
    </row>
    <row r="322" spans="1:9" s="8" customFormat="1">
      <c r="A322" s="22">
        <v>105</v>
      </c>
      <c r="B322" s="163" t="s">
        <v>224</v>
      </c>
      <c r="C322" s="163"/>
      <c r="D322" s="163"/>
      <c r="E322" s="20" t="s">
        <v>315</v>
      </c>
      <c r="F322" s="26" t="s">
        <v>316</v>
      </c>
      <c r="G322" s="58"/>
      <c r="H322" s="205">
        <v>800</v>
      </c>
      <c r="I322" s="205">
        <v>800</v>
      </c>
    </row>
    <row r="323" spans="1:9" s="8" customFormat="1">
      <c r="A323" s="22">
        <v>106</v>
      </c>
      <c r="B323" s="163" t="s">
        <v>224</v>
      </c>
      <c r="C323" s="163"/>
      <c r="D323" s="163"/>
      <c r="E323" s="20" t="s">
        <v>315</v>
      </c>
      <c r="F323" s="26" t="s">
        <v>317</v>
      </c>
      <c r="G323" s="58"/>
      <c r="H323" s="205">
        <v>800</v>
      </c>
      <c r="I323" s="205">
        <v>800</v>
      </c>
    </row>
    <row r="324" spans="1:9" s="8" customFormat="1">
      <c r="A324" s="22">
        <v>107</v>
      </c>
      <c r="B324" s="163" t="s">
        <v>224</v>
      </c>
      <c r="C324" s="163"/>
      <c r="D324" s="163"/>
      <c r="E324" s="20" t="s">
        <v>315</v>
      </c>
      <c r="F324" s="26" t="s">
        <v>318</v>
      </c>
      <c r="G324" s="58"/>
      <c r="H324" s="423">
        <v>1000</v>
      </c>
      <c r="I324" s="423">
        <v>1000</v>
      </c>
    </row>
    <row r="325" spans="1:9" s="10" customFormat="1">
      <c r="A325" s="22">
        <v>108</v>
      </c>
      <c r="B325" s="163" t="s">
        <v>224</v>
      </c>
      <c r="C325" s="163"/>
      <c r="D325" s="163"/>
      <c r="E325" s="20">
        <v>3132</v>
      </c>
      <c r="F325" s="27" t="s">
        <v>319</v>
      </c>
      <c r="G325" s="68"/>
      <c r="H325" s="205">
        <v>6500</v>
      </c>
      <c r="I325" s="205">
        <v>6500</v>
      </c>
    </row>
    <row r="326" spans="1:9" s="10" customFormat="1">
      <c r="A326" s="22">
        <v>111</v>
      </c>
      <c r="B326" s="163"/>
      <c r="C326" s="163"/>
      <c r="D326" s="186" t="s">
        <v>275</v>
      </c>
      <c r="E326" s="20" t="s">
        <v>320</v>
      </c>
      <c r="F326" s="27" t="s">
        <v>321</v>
      </c>
      <c r="G326" s="68"/>
      <c r="H326" s="404">
        <v>800</v>
      </c>
      <c r="I326" s="404">
        <v>800</v>
      </c>
    </row>
    <row r="327" spans="1:9">
      <c r="A327" s="77"/>
      <c r="B327" s="75"/>
      <c r="C327" s="75"/>
      <c r="D327" s="75"/>
      <c r="E327" s="75">
        <v>32</v>
      </c>
      <c r="F327" s="76" t="s">
        <v>122</v>
      </c>
      <c r="G327" s="75" t="s">
        <v>304</v>
      </c>
      <c r="H327" s="434">
        <f t="shared" ref="H327:I327" si="123">SUM(H328:H369)</f>
        <v>87291</v>
      </c>
      <c r="I327" s="434">
        <f t="shared" si="123"/>
        <v>87291</v>
      </c>
    </row>
    <row r="328" spans="1:9">
      <c r="A328" s="22">
        <v>115</v>
      </c>
      <c r="B328" s="163" t="s">
        <v>224</v>
      </c>
      <c r="C328" s="163"/>
      <c r="D328" s="163"/>
      <c r="E328" s="20">
        <v>3211</v>
      </c>
      <c r="F328" s="25" t="s">
        <v>124</v>
      </c>
      <c r="G328" s="58"/>
      <c r="H328" s="205">
        <v>300</v>
      </c>
      <c r="I328" s="205">
        <v>300</v>
      </c>
    </row>
    <row r="329" spans="1:9">
      <c r="A329" s="22">
        <v>116</v>
      </c>
      <c r="B329" s="163" t="s">
        <v>224</v>
      </c>
      <c r="C329" s="163"/>
      <c r="D329" s="163"/>
      <c r="E329" s="20">
        <v>3212</v>
      </c>
      <c r="F329" s="25" t="s">
        <v>125</v>
      </c>
      <c r="G329" s="58"/>
      <c r="H329" s="436">
        <v>3500</v>
      </c>
      <c r="I329" s="436">
        <v>3500</v>
      </c>
    </row>
    <row r="330" spans="1:9">
      <c r="A330" s="22">
        <v>116</v>
      </c>
      <c r="B330" s="163"/>
      <c r="C330" s="163"/>
      <c r="D330" s="186" t="s">
        <v>275</v>
      </c>
      <c r="E330" s="20" t="s">
        <v>322</v>
      </c>
      <c r="F330" s="25" t="s">
        <v>126</v>
      </c>
      <c r="G330" s="58"/>
      <c r="H330" s="404">
        <v>150</v>
      </c>
      <c r="I330" s="404">
        <v>150</v>
      </c>
    </row>
    <row r="331" spans="1:9">
      <c r="A331" s="22">
        <v>117</v>
      </c>
      <c r="B331" s="163" t="s">
        <v>224</v>
      </c>
      <c r="C331" s="163"/>
      <c r="D331" s="163"/>
      <c r="E331" s="20">
        <v>3213</v>
      </c>
      <c r="F331" s="25" t="s">
        <v>323</v>
      </c>
      <c r="G331" s="58"/>
      <c r="H331" s="205">
        <v>1000</v>
      </c>
      <c r="I331" s="205">
        <v>1000</v>
      </c>
    </row>
    <row r="332" spans="1:9">
      <c r="A332" s="22">
        <v>120</v>
      </c>
      <c r="B332" s="163" t="s">
        <v>224</v>
      </c>
      <c r="C332" s="163"/>
      <c r="D332" s="163"/>
      <c r="E332" s="20" t="s">
        <v>324</v>
      </c>
      <c r="F332" s="26" t="s">
        <v>325</v>
      </c>
      <c r="G332" s="58"/>
      <c r="H332" s="205">
        <v>2000</v>
      </c>
      <c r="I332" s="205">
        <v>2000</v>
      </c>
    </row>
    <row r="333" spans="1:9">
      <c r="A333" s="22">
        <v>121</v>
      </c>
      <c r="B333" s="163" t="s">
        <v>224</v>
      </c>
      <c r="C333" s="163"/>
      <c r="D333" s="163"/>
      <c r="E333" s="20" t="s">
        <v>324</v>
      </c>
      <c r="F333" s="26" t="s">
        <v>326</v>
      </c>
      <c r="G333" s="58"/>
      <c r="H333" s="205">
        <v>800</v>
      </c>
      <c r="I333" s="205">
        <v>800</v>
      </c>
    </row>
    <row r="334" spans="1:9">
      <c r="A334" s="22">
        <v>122</v>
      </c>
      <c r="B334" s="163" t="s">
        <v>224</v>
      </c>
      <c r="C334" s="163"/>
      <c r="D334" s="163"/>
      <c r="E334" s="20" t="s">
        <v>324</v>
      </c>
      <c r="F334" s="26" t="s">
        <v>327</v>
      </c>
      <c r="G334" s="58"/>
      <c r="H334" s="205">
        <v>400</v>
      </c>
      <c r="I334" s="205">
        <v>400</v>
      </c>
    </row>
    <row r="335" spans="1:9">
      <c r="A335" s="22">
        <v>123</v>
      </c>
      <c r="B335" s="163" t="s">
        <v>224</v>
      </c>
      <c r="C335" s="163"/>
      <c r="D335" s="163"/>
      <c r="E335" s="20" t="s">
        <v>324</v>
      </c>
      <c r="F335" s="26" t="s">
        <v>328</v>
      </c>
      <c r="G335" s="58"/>
      <c r="H335" s="205">
        <v>1300</v>
      </c>
      <c r="I335" s="205">
        <v>1300</v>
      </c>
    </row>
    <row r="336" spans="1:9">
      <c r="A336" s="22">
        <v>124</v>
      </c>
      <c r="B336" s="163" t="s">
        <v>224</v>
      </c>
      <c r="C336" s="163"/>
      <c r="D336" s="163"/>
      <c r="E336" s="20">
        <v>3223</v>
      </c>
      <c r="F336" s="25" t="s">
        <v>329</v>
      </c>
      <c r="G336" s="58"/>
      <c r="H336" s="205">
        <v>1500</v>
      </c>
      <c r="I336" s="205">
        <v>1500</v>
      </c>
    </row>
    <row r="337" spans="1:9">
      <c r="A337" s="22">
        <v>125</v>
      </c>
      <c r="B337" s="163" t="s">
        <v>224</v>
      </c>
      <c r="C337" s="163"/>
      <c r="D337" s="163"/>
      <c r="E337" s="20" t="s">
        <v>330</v>
      </c>
      <c r="F337" s="25" t="s">
        <v>331</v>
      </c>
      <c r="G337" s="58"/>
      <c r="H337" s="205">
        <v>2000</v>
      </c>
      <c r="I337" s="205">
        <v>2000</v>
      </c>
    </row>
    <row r="338" spans="1:9">
      <c r="A338" s="22">
        <v>126</v>
      </c>
      <c r="B338" s="163" t="s">
        <v>224</v>
      </c>
      <c r="C338" s="163"/>
      <c r="D338" s="163"/>
      <c r="E338" s="20" t="s">
        <v>330</v>
      </c>
      <c r="F338" s="25" t="s">
        <v>332</v>
      </c>
      <c r="G338" s="58"/>
      <c r="H338" s="205">
        <v>300</v>
      </c>
      <c r="I338" s="205">
        <v>300</v>
      </c>
    </row>
    <row r="339" spans="1:9" s="18" customFormat="1">
      <c r="A339" s="22">
        <v>127</v>
      </c>
      <c r="B339" s="163" t="s">
        <v>224</v>
      </c>
      <c r="C339" s="163"/>
      <c r="D339" s="163"/>
      <c r="E339" s="20">
        <v>3224</v>
      </c>
      <c r="F339" s="27" t="s">
        <v>333</v>
      </c>
      <c r="G339" s="68"/>
      <c r="H339" s="205">
        <v>400</v>
      </c>
      <c r="I339" s="205">
        <v>400</v>
      </c>
    </row>
    <row r="340" spans="1:9" s="10" customFormat="1">
      <c r="A340" s="22">
        <v>128</v>
      </c>
      <c r="B340" s="163" t="s">
        <v>224</v>
      </c>
      <c r="C340" s="163"/>
      <c r="D340" s="163"/>
      <c r="E340" s="20">
        <v>3225</v>
      </c>
      <c r="F340" s="25" t="s">
        <v>334</v>
      </c>
      <c r="G340" s="58"/>
      <c r="H340" s="423">
        <v>200</v>
      </c>
      <c r="I340" s="423">
        <v>200</v>
      </c>
    </row>
    <row r="341" spans="1:9" s="10" customFormat="1">
      <c r="A341" s="22">
        <v>129</v>
      </c>
      <c r="B341" s="163" t="s">
        <v>224</v>
      </c>
      <c r="C341" s="163"/>
      <c r="D341" s="163"/>
      <c r="E341" s="20" t="s">
        <v>335</v>
      </c>
      <c r="F341" s="25" t="s">
        <v>138</v>
      </c>
      <c r="G341" s="58"/>
      <c r="H341" s="205">
        <v>500</v>
      </c>
      <c r="I341" s="205">
        <v>500</v>
      </c>
    </row>
    <row r="342" spans="1:9">
      <c r="A342" s="22">
        <v>130</v>
      </c>
      <c r="B342" s="163" t="s">
        <v>224</v>
      </c>
      <c r="C342" s="163"/>
      <c r="D342" s="163"/>
      <c r="E342" s="20">
        <v>3231</v>
      </c>
      <c r="F342" s="25" t="s">
        <v>336</v>
      </c>
      <c r="G342" s="58"/>
      <c r="H342" s="436">
        <v>2300</v>
      </c>
      <c r="I342" s="436">
        <v>2300</v>
      </c>
    </row>
    <row r="343" spans="1:9">
      <c r="A343" s="22">
        <v>131</v>
      </c>
      <c r="B343" s="163" t="s">
        <v>224</v>
      </c>
      <c r="C343" s="163"/>
      <c r="D343" s="163"/>
      <c r="E343" s="20" t="s">
        <v>337</v>
      </c>
      <c r="F343" s="25" t="s">
        <v>338</v>
      </c>
      <c r="G343" s="58"/>
      <c r="H343" s="205">
        <v>500</v>
      </c>
      <c r="I343" s="205">
        <v>500</v>
      </c>
    </row>
    <row r="344" spans="1:9">
      <c r="A344" s="22">
        <v>132</v>
      </c>
      <c r="B344" s="163" t="s">
        <v>224</v>
      </c>
      <c r="C344" s="163"/>
      <c r="D344" s="163"/>
      <c r="E344" s="20" t="s">
        <v>337</v>
      </c>
      <c r="F344" s="25" t="s">
        <v>339</v>
      </c>
      <c r="G344" s="58"/>
      <c r="H344" s="436">
        <v>800</v>
      </c>
      <c r="I344" s="436">
        <v>800</v>
      </c>
    </row>
    <row r="345" spans="1:9">
      <c r="A345" s="22">
        <v>133</v>
      </c>
      <c r="B345" s="163" t="s">
        <v>224</v>
      </c>
      <c r="C345" s="163"/>
      <c r="D345" s="163"/>
      <c r="E345" s="20" t="s">
        <v>337</v>
      </c>
      <c r="F345" s="25" t="s">
        <v>340</v>
      </c>
      <c r="G345" s="58"/>
      <c r="H345" s="205">
        <v>1800</v>
      </c>
      <c r="I345" s="205">
        <v>1800</v>
      </c>
    </row>
    <row r="346" spans="1:9">
      <c r="A346" s="22">
        <v>134</v>
      </c>
      <c r="B346" s="163" t="s">
        <v>224</v>
      </c>
      <c r="C346" s="163"/>
      <c r="D346" s="163"/>
      <c r="E346" s="20">
        <v>3232</v>
      </c>
      <c r="F346" s="25" t="s">
        <v>341</v>
      </c>
      <c r="G346" s="58"/>
      <c r="H346" s="205">
        <v>2000</v>
      </c>
      <c r="I346" s="205">
        <v>2000</v>
      </c>
    </row>
    <row r="347" spans="1:9">
      <c r="A347" s="22">
        <v>135</v>
      </c>
      <c r="B347" s="163" t="s">
        <v>224</v>
      </c>
      <c r="C347" s="163"/>
      <c r="D347" s="163"/>
      <c r="E347" s="20">
        <v>3233</v>
      </c>
      <c r="F347" s="25" t="s">
        <v>146</v>
      </c>
      <c r="G347" s="58"/>
      <c r="H347" s="205">
        <v>5000</v>
      </c>
      <c r="I347" s="205">
        <v>5000</v>
      </c>
    </row>
    <row r="348" spans="1:9">
      <c r="A348" s="22">
        <v>136</v>
      </c>
      <c r="B348" s="163" t="s">
        <v>224</v>
      </c>
      <c r="C348" s="163"/>
      <c r="D348" s="163"/>
      <c r="E348" s="20">
        <v>3234</v>
      </c>
      <c r="F348" s="25" t="s">
        <v>342</v>
      </c>
      <c r="G348" s="58"/>
      <c r="H348" s="205">
        <v>4000</v>
      </c>
      <c r="I348" s="205">
        <v>4000</v>
      </c>
    </row>
    <row r="349" spans="1:9" s="17" customFormat="1">
      <c r="A349" s="22">
        <v>137</v>
      </c>
      <c r="B349" s="163" t="s">
        <v>224</v>
      </c>
      <c r="C349" s="163"/>
      <c r="D349" s="163"/>
      <c r="E349" s="20">
        <v>3235</v>
      </c>
      <c r="F349" s="25" t="s">
        <v>148</v>
      </c>
      <c r="G349" s="58"/>
      <c r="H349" s="205">
        <v>100</v>
      </c>
      <c r="I349" s="205">
        <v>100</v>
      </c>
    </row>
    <row r="350" spans="1:9" s="17" customFormat="1">
      <c r="A350" s="22">
        <v>138</v>
      </c>
      <c r="B350" s="163" t="s">
        <v>224</v>
      </c>
      <c r="C350" s="163"/>
      <c r="D350" s="163"/>
      <c r="E350" s="20" t="s">
        <v>343</v>
      </c>
      <c r="F350" s="25" t="s">
        <v>344</v>
      </c>
      <c r="G350" s="58"/>
      <c r="H350" s="205">
        <v>2000</v>
      </c>
      <c r="I350" s="205">
        <v>2000</v>
      </c>
    </row>
    <row r="351" spans="1:9" s="17" customFormat="1">
      <c r="A351" s="22">
        <v>139</v>
      </c>
      <c r="B351" s="163" t="s">
        <v>224</v>
      </c>
      <c r="C351" s="163"/>
      <c r="D351" s="163"/>
      <c r="E351" s="20" t="s">
        <v>345</v>
      </c>
      <c r="F351" s="25" t="s">
        <v>346</v>
      </c>
      <c r="G351" s="58"/>
      <c r="H351" s="205">
        <v>500</v>
      </c>
      <c r="I351" s="205">
        <v>500</v>
      </c>
    </row>
    <row r="352" spans="1:9">
      <c r="A352" s="22">
        <v>140</v>
      </c>
      <c r="B352" s="163" t="s">
        <v>224</v>
      </c>
      <c r="C352" s="163"/>
      <c r="D352" s="163"/>
      <c r="E352" s="20">
        <v>3237</v>
      </c>
      <c r="F352" s="25" t="s">
        <v>347</v>
      </c>
      <c r="G352" s="58"/>
      <c r="H352" s="205">
        <v>8000</v>
      </c>
      <c r="I352" s="205">
        <v>8000</v>
      </c>
    </row>
    <row r="353" spans="1:9">
      <c r="A353" s="22">
        <v>141</v>
      </c>
      <c r="B353" s="163" t="s">
        <v>224</v>
      </c>
      <c r="C353" s="163"/>
      <c r="D353" s="163"/>
      <c r="E353" s="20" t="s">
        <v>345</v>
      </c>
      <c r="F353" s="25" t="s">
        <v>348</v>
      </c>
      <c r="G353" s="58"/>
      <c r="H353" s="205">
        <v>8000</v>
      </c>
      <c r="I353" s="205">
        <v>8000</v>
      </c>
    </row>
    <row r="354" spans="1:9">
      <c r="A354" s="22">
        <v>142</v>
      </c>
      <c r="B354" s="163" t="s">
        <v>224</v>
      </c>
      <c r="C354" s="163"/>
      <c r="D354" s="163"/>
      <c r="E354" s="20">
        <v>3237</v>
      </c>
      <c r="F354" s="25" t="s">
        <v>349</v>
      </c>
      <c r="G354" s="58"/>
      <c r="H354" s="423">
        <v>12000</v>
      </c>
      <c r="I354" s="423">
        <v>12000</v>
      </c>
    </row>
    <row r="355" spans="1:9">
      <c r="A355" s="22">
        <v>143</v>
      </c>
      <c r="B355" s="163" t="s">
        <v>224</v>
      </c>
      <c r="C355" s="163"/>
      <c r="D355" s="163"/>
      <c r="E355" s="20" t="s">
        <v>345</v>
      </c>
      <c r="F355" s="25" t="s">
        <v>350</v>
      </c>
      <c r="G355" s="58"/>
      <c r="H355" s="205">
        <v>0</v>
      </c>
      <c r="I355" s="205">
        <v>0</v>
      </c>
    </row>
    <row r="356" spans="1:9">
      <c r="A356" s="22">
        <v>144</v>
      </c>
      <c r="B356" s="163" t="s">
        <v>224</v>
      </c>
      <c r="C356" s="163"/>
      <c r="D356" s="163"/>
      <c r="E356" s="20">
        <v>3238</v>
      </c>
      <c r="F356" s="25" t="s">
        <v>351</v>
      </c>
      <c r="G356" s="58"/>
      <c r="H356" s="205">
        <v>1000</v>
      </c>
      <c r="I356" s="205">
        <v>1000</v>
      </c>
    </row>
    <row r="357" spans="1:9">
      <c r="A357" s="22">
        <v>145</v>
      </c>
      <c r="B357" s="163" t="s">
        <v>224</v>
      </c>
      <c r="C357" s="163"/>
      <c r="D357" s="163"/>
      <c r="E357" s="20">
        <v>3239</v>
      </c>
      <c r="F357" s="25" t="s">
        <v>352</v>
      </c>
      <c r="G357" s="58"/>
      <c r="H357" s="205">
        <v>10000</v>
      </c>
      <c r="I357" s="205">
        <v>10000</v>
      </c>
    </row>
    <row r="358" spans="1:9">
      <c r="A358" s="22">
        <v>146</v>
      </c>
      <c r="B358" s="163" t="s">
        <v>224</v>
      </c>
      <c r="C358" s="163"/>
      <c r="D358" s="163"/>
      <c r="E358" s="20">
        <v>3239</v>
      </c>
      <c r="F358" s="25" t="s">
        <v>353</v>
      </c>
      <c r="G358" s="58"/>
      <c r="H358" s="205">
        <v>3000</v>
      </c>
      <c r="I358" s="205">
        <v>3000</v>
      </c>
    </row>
    <row r="359" spans="1:9">
      <c r="A359" s="22">
        <v>161</v>
      </c>
      <c r="B359" s="163" t="s">
        <v>224</v>
      </c>
      <c r="C359" s="163"/>
      <c r="D359" s="163"/>
      <c r="E359" s="20" t="s">
        <v>354</v>
      </c>
      <c r="F359" s="25" t="s">
        <v>355</v>
      </c>
      <c r="G359" s="58"/>
      <c r="H359" s="205">
        <v>200</v>
      </c>
      <c r="I359" s="205">
        <v>200</v>
      </c>
    </row>
    <row r="360" spans="1:9">
      <c r="A360" s="22">
        <v>150</v>
      </c>
      <c r="B360" s="163" t="s">
        <v>224</v>
      </c>
      <c r="C360" s="163"/>
      <c r="D360" s="163"/>
      <c r="E360" s="20">
        <v>3291</v>
      </c>
      <c r="F360" s="25" t="s">
        <v>356</v>
      </c>
      <c r="G360" s="58"/>
      <c r="H360" s="423">
        <v>3500</v>
      </c>
      <c r="I360" s="423">
        <v>3500</v>
      </c>
    </row>
    <row r="361" spans="1:9">
      <c r="A361" s="22">
        <v>151</v>
      </c>
      <c r="B361" s="163" t="s">
        <v>224</v>
      </c>
      <c r="C361" s="163"/>
      <c r="D361" s="163"/>
      <c r="E361" s="20">
        <v>3292</v>
      </c>
      <c r="F361" s="25" t="s">
        <v>158</v>
      </c>
      <c r="G361" s="58"/>
      <c r="H361" s="205">
        <v>100</v>
      </c>
      <c r="I361" s="205">
        <v>100</v>
      </c>
    </row>
    <row r="362" spans="1:9" s="8" customFormat="1">
      <c r="A362" s="22">
        <v>152</v>
      </c>
      <c r="B362" s="163" t="s">
        <v>224</v>
      </c>
      <c r="C362" s="163"/>
      <c r="D362" s="163"/>
      <c r="E362" s="20">
        <v>3293</v>
      </c>
      <c r="F362" s="25" t="s">
        <v>159</v>
      </c>
      <c r="G362" s="58"/>
      <c r="H362" s="205">
        <v>800</v>
      </c>
      <c r="I362" s="205">
        <v>800</v>
      </c>
    </row>
    <row r="363" spans="1:9" s="8" customFormat="1">
      <c r="A363" s="22">
        <v>153</v>
      </c>
      <c r="B363" s="163" t="s">
        <v>224</v>
      </c>
      <c r="C363" s="163"/>
      <c r="D363" s="163"/>
      <c r="E363" s="20">
        <v>3294</v>
      </c>
      <c r="F363" s="25" t="s">
        <v>160</v>
      </c>
      <c r="G363" s="58"/>
      <c r="H363" s="205">
        <v>400</v>
      </c>
      <c r="I363" s="205">
        <v>400</v>
      </c>
    </row>
    <row r="364" spans="1:9" s="8" customFormat="1">
      <c r="A364" s="22">
        <v>154</v>
      </c>
      <c r="B364" s="163" t="s">
        <v>224</v>
      </c>
      <c r="C364" s="163"/>
      <c r="D364" s="163"/>
      <c r="E364" s="20" t="s">
        <v>357</v>
      </c>
      <c r="F364" s="25" t="s">
        <v>161</v>
      </c>
      <c r="G364" s="58"/>
      <c r="H364" s="205">
        <v>500</v>
      </c>
      <c r="I364" s="205">
        <v>500</v>
      </c>
    </row>
    <row r="365" spans="1:9" s="8" customFormat="1">
      <c r="A365" s="22">
        <v>155</v>
      </c>
      <c r="B365" s="163" t="s">
        <v>224</v>
      </c>
      <c r="C365" s="163"/>
      <c r="D365" s="163"/>
      <c r="E365" s="20">
        <v>3299</v>
      </c>
      <c r="F365" s="27" t="s">
        <v>358</v>
      </c>
      <c r="G365" s="68"/>
      <c r="H365" s="205">
        <v>400</v>
      </c>
      <c r="I365" s="205">
        <v>400</v>
      </c>
    </row>
    <row r="366" spans="1:9" s="8" customFormat="1">
      <c r="A366" s="22">
        <v>156</v>
      </c>
      <c r="B366" s="163" t="s">
        <v>224</v>
      </c>
      <c r="C366" s="163"/>
      <c r="D366" s="163"/>
      <c r="E366" s="20" t="s">
        <v>359</v>
      </c>
      <c r="F366" s="26" t="s">
        <v>360</v>
      </c>
      <c r="G366" s="58"/>
      <c r="H366" s="205">
        <v>4000</v>
      </c>
      <c r="I366" s="205">
        <v>4000</v>
      </c>
    </row>
    <row r="367" spans="1:9" s="8" customFormat="1">
      <c r="A367" s="22">
        <v>158</v>
      </c>
      <c r="B367" s="163" t="s">
        <v>224</v>
      </c>
      <c r="C367" s="163"/>
      <c r="D367" s="163"/>
      <c r="E367" s="20" t="s">
        <v>359</v>
      </c>
      <c r="F367" s="26" t="s">
        <v>361</v>
      </c>
      <c r="G367" s="58"/>
      <c r="H367" s="205">
        <v>500</v>
      </c>
      <c r="I367" s="205">
        <v>500</v>
      </c>
    </row>
    <row r="368" spans="1:9" s="8" customFormat="1">
      <c r="A368" s="22">
        <v>157</v>
      </c>
      <c r="B368" s="163" t="s">
        <v>224</v>
      </c>
      <c r="C368" s="163"/>
      <c r="D368" s="163"/>
      <c r="E368" s="20" t="s">
        <v>362</v>
      </c>
      <c r="F368" s="26" t="s">
        <v>363</v>
      </c>
      <c r="G368" s="58"/>
      <c r="H368" s="205">
        <v>1541</v>
      </c>
      <c r="I368" s="205">
        <v>1541</v>
      </c>
    </row>
    <row r="369" spans="1:21" s="8" customFormat="1">
      <c r="A369" s="22">
        <v>160</v>
      </c>
      <c r="B369" s="163" t="s">
        <v>224</v>
      </c>
      <c r="C369" s="163"/>
      <c r="D369" s="163"/>
      <c r="E369" s="20" t="s">
        <v>364</v>
      </c>
      <c r="F369" s="26" t="s">
        <v>365</v>
      </c>
      <c r="G369" s="58"/>
      <c r="H369" s="423">
        <v>0</v>
      </c>
      <c r="I369" s="423">
        <v>0</v>
      </c>
    </row>
    <row r="370" spans="1:21" s="8" customFormat="1">
      <c r="A370" s="74"/>
      <c r="B370" s="134"/>
      <c r="C370" s="134"/>
      <c r="D370" s="134"/>
      <c r="E370" s="75">
        <v>34</v>
      </c>
      <c r="F370" s="76" t="s">
        <v>366</v>
      </c>
      <c r="G370" s="75" t="s">
        <v>304</v>
      </c>
      <c r="H370" s="434">
        <f t="shared" ref="H370:I370" si="124">SUM(H371:H373)</f>
        <v>3200</v>
      </c>
      <c r="I370" s="434">
        <f t="shared" si="124"/>
        <v>63700</v>
      </c>
    </row>
    <row r="371" spans="1:21" s="8" customFormat="1">
      <c r="A371" s="22">
        <v>170</v>
      </c>
      <c r="B371" s="163" t="s">
        <v>224</v>
      </c>
      <c r="C371" s="163"/>
      <c r="D371" s="163"/>
      <c r="E371" s="20">
        <v>3431</v>
      </c>
      <c r="F371" s="25" t="s">
        <v>367</v>
      </c>
      <c r="G371" s="58"/>
      <c r="H371" s="205">
        <v>1600</v>
      </c>
      <c r="I371" s="205">
        <v>1600</v>
      </c>
    </row>
    <row r="372" spans="1:21" s="8" customFormat="1">
      <c r="A372" s="22">
        <v>172</v>
      </c>
      <c r="B372" s="163" t="s">
        <v>224</v>
      </c>
      <c r="C372" s="163"/>
      <c r="D372" s="163"/>
      <c r="E372" s="20">
        <v>3433</v>
      </c>
      <c r="F372" s="25" t="s">
        <v>168</v>
      </c>
      <c r="G372" s="58"/>
      <c r="H372" s="205">
        <v>100</v>
      </c>
      <c r="I372" s="205">
        <v>100</v>
      </c>
    </row>
    <row r="373" spans="1:21" s="8" customFormat="1">
      <c r="A373" s="63">
        <v>174</v>
      </c>
      <c r="B373" s="166" t="s">
        <v>224</v>
      </c>
      <c r="C373" s="166"/>
      <c r="D373" s="166"/>
      <c r="E373" s="20">
        <v>3434</v>
      </c>
      <c r="F373" s="25" t="s">
        <v>368</v>
      </c>
      <c r="G373" s="58"/>
      <c r="H373" s="205">
        <v>1500</v>
      </c>
      <c r="I373" s="205">
        <v>62000</v>
      </c>
      <c r="J373" s="491"/>
    </row>
    <row r="374" spans="1:21" s="28" customFormat="1">
      <c r="A374" s="88" t="s">
        <v>369</v>
      </c>
      <c r="B374" s="48"/>
      <c r="C374" s="48"/>
      <c r="D374" s="48"/>
      <c r="E374" s="89"/>
      <c r="F374" s="90"/>
      <c r="G374" s="89"/>
      <c r="H374" s="437">
        <f t="shared" ref="H374:I374" si="125">SUM(H375+H384)</f>
        <v>36500</v>
      </c>
      <c r="I374" s="437">
        <f t="shared" si="125"/>
        <v>51500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>
      <c r="A375" s="139"/>
      <c r="B375" s="140"/>
      <c r="C375" s="140"/>
      <c r="D375" s="140"/>
      <c r="E375" s="140">
        <v>42</v>
      </c>
      <c r="F375" s="141" t="s">
        <v>370</v>
      </c>
      <c r="G375" s="140" t="s">
        <v>304</v>
      </c>
      <c r="H375" s="422">
        <f t="shared" ref="H375:I375" si="126">SUM(H376:H383)</f>
        <v>36500</v>
      </c>
      <c r="I375" s="422">
        <f t="shared" si="126"/>
        <v>51500</v>
      </c>
    </row>
    <row r="376" spans="1:21">
      <c r="A376" s="22">
        <v>180</v>
      </c>
      <c r="B376" s="163" t="s">
        <v>224</v>
      </c>
      <c r="C376" s="163"/>
      <c r="D376" s="163"/>
      <c r="E376" s="20">
        <v>4221</v>
      </c>
      <c r="F376" s="25" t="s">
        <v>234</v>
      </c>
      <c r="G376" s="58"/>
      <c r="H376" s="423">
        <v>1000</v>
      </c>
      <c r="I376" s="423">
        <v>1000</v>
      </c>
    </row>
    <row r="377" spans="1:21" s="12" customFormat="1">
      <c r="A377" s="22">
        <v>182</v>
      </c>
      <c r="B377" s="163" t="s">
        <v>224</v>
      </c>
      <c r="C377" s="163"/>
      <c r="D377" s="163"/>
      <c r="E377" s="56">
        <v>4223</v>
      </c>
      <c r="F377" s="26" t="s">
        <v>236</v>
      </c>
      <c r="G377" s="58"/>
      <c r="H377" s="205">
        <v>1000</v>
      </c>
      <c r="I377" s="205">
        <v>1000</v>
      </c>
    </row>
    <row r="378" spans="1:21" s="12" customFormat="1">
      <c r="A378" s="22">
        <v>184</v>
      </c>
      <c r="B378" s="163" t="s">
        <v>224</v>
      </c>
      <c r="C378" s="163"/>
      <c r="D378" s="163"/>
      <c r="E378" s="56">
        <v>4226</v>
      </c>
      <c r="F378" s="26" t="s">
        <v>237</v>
      </c>
      <c r="G378" s="58"/>
      <c r="H378" s="205">
        <v>1000</v>
      </c>
      <c r="I378" s="205">
        <v>1000</v>
      </c>
    </row>
    <row r="379" spans="1:21" s="12" customFormat="1">
      <c r="A379" s="22">
        <v>184</v>
      </c>
      <c r="B379" s="163"/>
      <c r="C379" s="163"/>
      <c r="D379" s="376" t="s">
        <v>275</v>
      </c>
      <c r="E379" s="56" t="s">
        <v>371</v>
      </c>
      <c r="F379" s="26" t="s">
        <v>238</v>
      </c>
      <c r="G379" s="58"/>
      <c r="H379" s="402">
        <v>3000</v>
      </c>
      <c r="I379" s="402">
        <v>3000</v>
      </c>
    </row>
    <row r="380" spans="1:21" s="12" customFormat="1">
      <c r="A380" s="22">
        <v>186</v>
      </c>
      <c r="B380" s="163" t="s">
        <v>224</v>
      </c>
      <c r="C380" s="163"/>
      <c r="D380" s="163"/>
      <c r="E380" s="56">
        <v>4222</v>
      </c>
      <c r="F380" s="26" t="s">
        <v>235</v>
      </c>
      <c r="G380" s="58"/>
      <c r="H380" s="205">
        <v>0</v>
      </c>
      <c r="I380" s="205">
        <v>0</v>
      </c>
    </row>
    <row r="381" spans="1:21" s="12" customFormat="1">
      <c r="A381" s="22">
        <v>187</v>
      </c>
      <c r="B381" s="163" t="s">
        <v>224</v>
      </c>
      <c r="C381" s="163"/>
      <c r="D381" s="163"/>
      <c r="E381" s="56" t="s">
        <v>372</v>
      </c>
      <c r="F381" s="26" t="s">
        <v>373</v>
      </c>
      <c r="G381" s="58"/>
      <c r="H381" s="205">
        <v>0</v>
      </c>
      <c r="I381" s="205">
        <v>15000</v>
      </c>
      <c r="J381" s="492"/>
    </row>
    <row r="382" spans="1:21" s="12" customFormat="1">
      <c r="A382" s="22">
        <v>187</v>
      </c>
      <c r="B382" s="163"/>
      <c r="C382" s="163"/>
      <c r="D382" s="376" t="s">
        <v>275</v>
      </c>
      <c r="E382" s="56" t="s">
        <v>372</v>
      </c>
      <c r="F382" s="26" t="s">
        <v>374</v>
      </c>
      <c r="G382" s="58"/>
      <c r="H382" s="402">
        <v>30000</v>
      </c>
      <c r="I382" s="402">
        <v>30000</v>
      </c>
      <c r="J382" s="241"/>
    </row>
    <row r="383" spans="1:21" s="12" customFormat="1">
      <c r="A383" s="390">
        <v>188</v>
      </c>
      <c r="B383" s="163" t="s">
        <v>224</v>
      </c>
      <c r="C383" s="163"/>
      <c r="D383" s="163"/>
      <c r="E383" s="98">
        <v>4262</v>
      </c>
      <c r="F383" s="200" t="s">
        <v>243</v>
      </c>
      <c r="G383" s="177"/>
      <c r="H383" s="424">
        <v>500</v>
      </c>
      <c r="I383" s="424">
        <v>500</v>
      </c>
    </row>
    <row r="384" spans="1:21" s="17" customFormat="1">
      <c r="A384" s="29"/>
      <c r="B384" s="58"/>
      <c r="C384" s="58"/>
      <c r="D384" s="58"/>
      <c r="E384" s="58">
        <v>45</v>
      </c>
      <c r="F384" s="23" t="s">
        <v>375</v>
      </c>
      <c r="G384" s="58" t="s">
        <v>304</v>
      </c>
      <c r="H384" s="438">
        <f t="shared" ref="H384:I384" si="127">SUM(H385:H386)</f>
        <v>0</v>
      </c>
      <c r="I384" s="438">
        <f t="shared" si="127"/>
        <v>0</v>
      </c>
    </row>
    <row r="385" spans="1:21">
      <c r="A385" s="22">
        <v>190</v>
      </c>
      <c r="B385" s="163" t="s">
        <v>224</v>
      </c>
      <c r="C385" s="163"/>
      <c r="D385" s="163"/>
      <c r="E385" s="20">
        <v>4511</v>
      </c>
      <c r="F385" s="26" t="s">
        <v>249</v>
      </c>
      <c r="G385" s="58"/>
      <c r="H385" s="205">
        <v>0</v>
      </c>
      <c r="I385" s="205">
        <v>0</v>
      </c>
    </row>
    <row r="386" spans="1:21">
      <c r="A386" s="22">
        <v>190</v>
      </c>
      <c r="B386" s="163"/>
      <c r="C386" s="163"/>
      <c r="D386" s="186" t="s">
        <v>275</v>
      </c>
      <c r="E386" s="20" t="s">
        <v>376</v>
      </c>
      <c r="F386" s="26" t="s">
        <v>251</v>
      </c>
      <c r="G386" s="58"/>
      <c r="H386" s="404">
        <v>0</v>
      </c>
      <c r="I386" s="404">
        <v>0</v>
      </c>
      <c r="J386" s="280"/>
    </row>
    <row r="387" spans="1:21" s="10" customFormat="1">
      <c r="A387" s="36" t="s">
        <v>377</v>
      </c>
      <c r="B387" s="131"/>
      <c r="C387" s="131"/>
      <c r="D387" s="131"/>
      <c r="E387" s="57"/>
      <c r="F387" s="37"/>
      <c r="G387" s="57"/>
      <c r="H387" s="442">
        <f t="shared" ref="H387:I387" si="128">SUM(H389+H467+H504+H522+H541+H550+H553+H575+H580)</f>
        <v>1626130</v>
      </c>
      <c r="I387" s="442">
        <f t="shared" si="128"/>
        <v>1916130</v>
      </c>
    </row>
    <row r="388" spans="1:21" s="10" customFormat="1">
      <c r="A388" s="36" t="s">
        <v>378</v>
      </c>
      <c r="B388" s="131"/>
      <c r="C388" s="131"/>
      <c r="D388" s="131"/>
      <c r="E388" s="57"/>
      <c r="F388" s="37"/>
      <c r="G388" s="57"/>
      <c r="H388" s="442">
        <f t="shared" ref="H388:I388" si="129">H387</f>
        <v>1626130</v>
      </c>
      <c r="I388" s="442">
        <f t="shared" si="129"/>
        <v>1916130</v>
      </c>
    </row>
    <row r="389" spans="1:21" s="30" customFormat="1">
      <c r="A389" s="120" t="s">
        <v>379</v>
      </c>
      <c r="B389" s="133"/>
      <c r="C389" s="133"/>
      <c r="D389" s="133"/>
      <c r="E389" s="121"/>
      <c r="F389" s="122"/>
      <c r="G389" s="121"/>
      <c r="H389" s="398">
        <f t="shared" ref="H389:I389" si="130">SUM(H390+H392+H411+H414+H416+H418+H420+H423+H427+H430+H432+H436+H438+H441+H443+H447+H454+H456+H460)</f>
        <v>616400</v>
      </c>
      <c r="I389" s="398">
        <f t="shared" si="130"/>
        <v>957400</v>
      </c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s="30" customFormat="1">
      <c r="A390" s="78" t="s">
        <v>380</v>
      </c>
      <c r="B390" s="96"/>
      <c r="C390" s="96"/>
      <c r="D390" s="96"/>
      <c r="E390" s="81"/>
      <c r="F390" s="82"/>
      <c r="G390" s="81" t="s">
        <v>304</v>
      </c>
      <c r="H390" s="439">
        <f t="shared" ref="H390:I390" si="131">SUM(H391)</f>
        <v>3500</v>
      </c>
      <c r="I390" s="439">
        <f t="shared" si="131"/>
        <v>3500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s="10" customFormat="1">
      <c r="A391" s="22">
        <v>200</v>
      </c>
      <c r="B391" s="163" t="s">
        <v>224</v>
      </c>
      <c r="C391" s="163"/>
      <c r="D391" s="163"/>
      <c r="E391" s="20">
        <v>3631</v>
      </c>
      <c r="F391" s="25" t="s">
        <v>381</v>
      </c>
      <c r="G391" s="58"/>
      <c r="H391" s="205">
        <v>3500</v>
      </c>
      <c r="I391" s="205">
        <v>3500</v>
      </c>
    </row>
    <row r="392" spans="1:21" s="30" customFormat="1">
      <c r="A392" s="83" t="s">
        <v>382</v>
      </c>
      <c r="B392" s="82"/>
      <c r="C392" s="82"/>
      <c r="D392" s="82"/>
      <c r="E392" s="81"/>
      <c r="F392" s="82"/>
      <c r="G392" s="81" t="s">
        <v>383</v>
      </c>
      <c r="H392" s="439">
        <f>SUM(H393:H410)</f>
        <v>186100</v>
      </c>
      <c r="I392" s="439">
        <f>SUM(I393:I410)</f>
        <v>412100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s="18" customFormat="1">
      <c r="A393" s="1">
        <v>205</v>
      </c>
      <c r="B393" s="189" t="s">
        <v>224</v>
      </c>
      <c r="C393" s="189"/>
      <c r="D393" s="189"/>
      <c r="E393" s="20" t="s">
        <v>384</v>
      </c>
      <c r="F393" s="25" t="s">
        <v>385</v>
      </c>
      <c r="G393" s="7"/>
      <c r="H393" s="440">
        <v>1000</v>
      </c>
      <c r="I393" s="440">
        <v>1000</v>
      </c>
    </row>
    <row r="394" spans="1:21" s="10" customFormat="1">
      <c r="A394" s="1">
        <v>205</v>
      </c>
      <c r="B394" s="163"/>
      <c r="C394" s="188" t="s">
        <v>272</v>
      </c>
      <c r="D394" s="163"/>
      <c r="E394" s="20">
        <v>3222</v>
      </c>
      <c r="F394" s="25" t="s">
        <v>386</v>
      </c>
      <c r="G394" s="58"/>
      <c r="H394" s="403">
        <v>5000</v>
      </c>
      <c r="I394" s="403">
        <v>5000</v>
      </c>
    </row>
    <row r="395" spans="1:21" s="10" customFormat="1">
      <c r="A395" s="1">
        <v>205</v>
      </c>
      <c r="B395" s="163"/>
      <c r="C395" s="163"/>
      <c r="D395" s="186" t="s">
        <v>275</v>
      </c>
      <c r="E395" s="20" t="s">
        <v>384</v>
      </c>
      <c r="F395" s="25" t="s">
        <v>387</v>
      </c>
      <c r="G395" s="58"/>
      <c r="H395" s="187">
        <v>0</v>
      </c>
      <c r="I395" s="187">
        <v>0</v>
      </c>
    </row>
    <row r="396" spans="1:21" s="10" customFormat="1">
      <c r="A396" s="1">
        <v>206</v>
      </c>
      <c r="B396" s="163" t="s">
        <v>224</v>
      </c>
      <c r="C396" s="163"/>
      <c r="D396" s="163"/>
      <c r="E396" s="20">
        <v>3222</v>
      </c>
      <c r="F396" s="25" t="s">
        <v>388</v>
      </c>
      <c r="G396" s="58"/>
      <c r="H396" s="109">
        <v>2000</v>
      </c>
      <c r="I396" s="109">
        <v>2000</v>
      </c>
    </row>
    <row r="397" spans="1:21">
      <c r="A397" s="22">
        <v>207</v>
      </c>
      <c r="B397" s="163" t="s">
        <v>224</v>
      </c>
      <c r="C397" s="163"/>
      <c r="D397" s="163"/>
      <c r="E397" s="20">
        <v>3223</v>
      </c>
      <c r="F397" s="25" t="s">
        <v>389</v>
      </c>
      <c r="G397" s="58"/>
      <c r="H397" s="109">
        <v>5000</v>
      </c>
      <c r="I397" s="109">
        <v>5000</v>
      </c>
    </row>
    <row r="398" spans="1:21">
      <c r="A398" s="22">
        <v>207</v>
      </c>
      <c r="B398" s="163"/>
      <c r="C398" s="188" t="s">
        <v>272</v>
      </c>
      <c r="D398" s="163"/>
      <c r="E398" s="20" t="s">
        <v>330</v>
      </c>
      <c r="F398" s="25" t="s">
        <v>390</v>
      </c>
      <c r="G398" s="58"/>
      <c r="H398" s="337">
        <v>25000</v>
      </c>
      <c r="I398" s="337">
        <v>25000</v>
      </c>
    </row>
    <row r="399" spans="1:21" s="3" customFormat="1">
      <c r="A399" s="62">
        <v>208</v>
      </c>
      <c r="B399" s="166" t="s">
        <v>224</v>
      </c>
      <c r="C399" s="166"/>
      <c r="D399" s="166"/>
      <c r="E399" s="20">
        <v>3232</v>
      </c>
      <c r="F399" s="25" t="s">
        <v>391</v>
      </c>
      <c r="G399" s="58"/>
      <c r="H399" s="109">
        <v>10000</v>
      </c>
      <c r="I399" s="109">
        <v>10000</v>
      </c>
    </row>
    <row r="400" spans="1:21" s="3" customFormat="1">
      <c r="A400" s="62">
        <v>208</v>
      </c>
      <c r="B400" s="166"/>
      <c r="C400" s="188" t="s">
        <v>272</v>
      </c>
      <c r="D400" s="166"/>
      <c r="E400" s="20" t="s">
        <v>392</v>
      </c>
      <c r="F400" s="25" t="s">
        <v>393</v>
      </c>
      <c r="G400" s="58"/>
      <c r="H400" s="337">
        <v>20000</v>
      </c>
      <c r="I400" s="337">
        <v>20000</v>
      </c>
    </row>
    <row r="401" spans="1:21" s="3" customFormat="1">
      <c r="A401" s="1">
        <v>209</v>
      </c>
      <c r="B401" s="163" t="s">
        <v>224</v>
      </c>
      <c r="C401" s="163"/>
      <c r="D401" s="163"/>
      <c r="E401" s="20">
        <v>3232</v>
      </c>
      <c r="F401" s="25" t="s">
        <v>394</v>
      </c>
      <c r="G401" s="58"/>
      <c r="H401" s="109">
        <v>4000</v>
      </c>
      <c r="I401" s="109">
        <v>4000</v>
      </c>
    </row>
    <row r="402" spans="1:21" s="18" customFormat="1">
      <c r="A402" s="1">
        <v>210</v>
      </c>
      <c r="B402" s="163" t="s">
        <v>224</v>
      </c>
      <c r="C402" s="163"/>
      <c r="D402" s="163"/>
      <c r="E402" s="20">
        <v>3232</v>
      </c>
      <c r="F402" s="25" t="s">
        <v>395</v>
      </c>
      <c r="G402" s="58"/>
      <c r="H402" s="109">
        <v>3300</v>
      </c>
      <c r="I402" s="109">
        <v>3300</v>
      </c>
    </row>
    <row r="403" spans="1:21" s="18" customFormat="1">
      <c r="A403" s="62">
        <v>211</v>
      </c>
      <c r="B403" s="166" t="s">
        <v>224</v>
      </c>
      <c r="C403" s="166"/>
      <c r="D403" s="166"/>
      <c r="E403" s="20">
        <v>3232</v>
      </c>
      <c r="F403" s="25" t="s">
        <v>396</v>
      </c>
      <c r="G403" s="58"/>
      <c r="H403" s="290">
        <v>1000</v>
      </c>
      <c r="I403" s="290">
        <v>1000</v>
      </c>
      <c r="J403" s="232"/>
    </row>
    <row r="404" spans="1:21" s="18" customFormat="1">
      <c r="A404" s="62">
        <v>211</v>
      </c>
      <c r="B404" s="166"/>
      <c r="C404" s="166"/>
      <c r="D404" s="186" t="s">
        <v>275</v>
      </c>
      <c r="E404" s="20" t="s">
        <v>392</v>
      </c>
      <c r="F404" s="25" t="s">
        <v>397</v>
      </c>
      <c r="G404" s="58"/>
      <c r="H404" s="187">
        <v>96000</v>
      </c>
      <c r="I404" s="187">
        <v>322000</v>
      </c>
      <c r="J404" s="493"/>
    </row>
    <row r="405" spans="1:21" s="18" customFormat="1">
      <c r="A405" s="62">
        <v>211</v>
      </c>
      <c r="B405" s="166"/>
      <c r="C405" s="166"/>
      <c r="D405" s="391" t="s">
        <v>256</v>
      </c>
      <c r="E405" s="20" t="s">
        <v>392</v>
      </c>
      <c r="F405" s="25" t="s">
        <v>398</v>
      </c>
      <c r="G405" s="58"/>
      <c r="H405" s="279">
        <v>0</v>
      </c>
      <c r="I405" s="279">
        <v>0</v>
      </c>
      <c r="J405" s="232"/>
    </row>
    <row r="406" spans="1:21" s="18" customFormat="1">
      <c r="A406" s="62">
        <v>212</v>
      </c>
      <c r="B406" s="166" t="s">
        <v>224</v>
      </c>
      <c r="C406" s="166"/>
      <c r="D406" s="166"/>
      <c r="E406" s="20">
        <v>3811</v>
      </c>
      <c r="F406" s="25" t="s">
        <v>399</v>
      </c>
      <c r="G406" s="58"/>
      <c r="H406" s="109">
        <v>0</v>
      </c>
      <c r="I406" s="109">
        <v>0</v>
      </c>
    </row>
    <row r="407" spans="1:21" s="18" customFormat="1">
      <c r="A407" s="1">
        <v>213</v>
      </c>
      <c r="B407" s="163" t="s">
        <v>224</v>
      </c>
      <c r="C407" s="163"/>
      <c r="D407" s="163"/>
      <c r="E407" s="20" t="s">
        <v>362</v>
      </c>
      <c r="F407" s="25" t="s">
        <v>400</v>
      </c>
      <c r="G407" s="58"/>
      <c r="H407" s="109">
        <v>5300</v>
      </c>
      <c r="I407" s="109">
        <v>5300</v>
      </c>
    </row>
    <row r="408" spans="1:21" s="18" customFormat="1">
      <c r="A408" s="1">
        <v>214</v>
      </c>
      <c r="B408" s="163" t="s">
        <v>224</v>
      </c>
      <c r="C408" s="163"/>
      <c r="D408" s="163"/>
      <c r="E408" s="20" t="s">
        <v>392</v>
      </c>
      <c r="F408" s="25" t="s">
        <v>401</v>
      </c>
      <c r="G408" s="58"/>
      <c r="H408" s="109">
        <v>8000</v>
      </c>
      <c r="I408" s="109">
        <v>8000</v>
      </c>
    </row>
    <row r="409" spans="1:21" s="18" customFormat="1">
      <c r="A409" s="1">
        <v>215</v>
      </c>
      <c r="B409" s="163" t="s">
        <v>224</v>
      </c>
      <c r="C409" s="163"/>
      <c r="D409" s="163"/>
      <c r="E409" s="20" t="s">
        <v>392</v>
      </c>
      <c r="F409" s="25" t="s">
        <v>402</v>
      </c>
      <c r="G409" s="58"/>
      <c r="H409" s="109">
        <v>0</v>
      </c>
      <c r="I409" s="109">
        <v>0</v>
      </c>
    </row>
    <row r="410" spans="1:21" s="18" customFormat="1">
      <c r="A410" s="364">
        <v>216</v>
      </c>
      <c r="B410" s="163"/>
      <c r="C410" s="163"/>
      <c r="D410" s="268" t="s">
        <v>275</v>
      </c>
      <c r="E410" s="98" t="s">
        <v>403</v>
      </c>
      <c r="F410" s="200" t="s">
        <v>404</v>
      </c>
      <c r="G410" s="177"/>
      <c r="H410" s="375">
        <v>500</v>
      </c>
      <c r="I410" s="375">
        <v>500</v>
      </c>
    </row>
    <row r="411" spans="1:21" s="30" customFormat="1">
      <c r="A411" s="83" t="s">
        <v>405</v>
      </c>
      <c r="B411" s="82"/>
      <c r="C411" s="82"/>
      <c r="D411" s="82"/>
      <c r="E411" s="81"/>
      <c r="F411" s="82"/>
      <c r="G411" s="81" t="s">
        <v>383</v>
      </c>
      <c r="H411" s="112">
        <f t="shared" ref="H411:I411" si="132">SUM(H412:H413)</f>
        <v>1000</v>
      </c>
      <c r="I411" s="112">
        <f t="shared" si="132"/>
        <v>1000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1:21">
      <c r="A412" s="1">
        <v>220</v>
      </c>
      <c r="B412" s="163" t="s">
        <v>224</v>
      </c>
      <c r="C412" s="163"/>
      <c r="D412" s="163"/>
      <c r="E412" s="20">
        <v>3239</v>
      </c>
      <c r="F412" s="25" t="s">
        <v>406</v>
      </c>
      <c r="G412" s="58"/>
      <c r="H412" s="290">
        <v>1000</v>
      </c>
      <c r="I412" s="290">
        <v>1000</v>
      </c>
    </row>
    <row r="413" spans="1:21">
      <c r="A413" s="148">
        <v>220</v>
      </c>
      <c r="B413" s="163"/>
      <c r="C413" s="163"/>
      <c r="D413" s="163" t="s">
        <v>275</v>
      </c>
      <c r="E413" s="98" t="s">
        <v>407</v>
      </c>
      <c r="F413" s="200" t="s">
        <v>408</v>
      </c>
      <c r="G413" s="177"/>
      <c r="H413" s="375">
        <v>0</v>
      </c>
      <c r="I413" s="375">
        <v>0</v>
      </c>
    </row>
    <row r="414" spans="1:21">
      <c r="A414" s="83" t="s">
        <v>409</v>
      </c>
      <c r="B414" s="82"/>
      <c r="C414" s="82"/>
      <c r="D414" s="82"/>
      <c r="E414" s="81"/>
      <c r="F414" s="82"/>
      <c r="G414" s="81" t="s">
        <v>383</v>
      </c>
      <c r="H414" s="112">
        <f t="shared" ref="H414:I414" si="133">SUM(H415)</f>
        <v>0</v>
      </c>
      <c r="I414" s="112">
        <f t="shared" si="133"/>
        <v>0</v>
      </c>
    </row>
    <row r="415" spans="1:21">
      <c r="A415" s="148">
        <v>222</v>
      </c>
      <c r="B415" s="163"/>
      <c r="C415" s="163"/>
      <c r="D415" s="186" t="s">
        <v>275</v>
      </c>
      <c r="E415" s="98">
        <v>3239</v>
      </c>
      <c r="F415" s="200" t="s">
        <v>408</v>
      </c>
      <c r="G415" s="177"/>
      <c r="H415" s="425">
        <v>0</v>
      </c>
      <c r="I415" s="425">
        <v>0</v>
      </c>
    </row>
    <row r="416" spans="1:21">
      <c r="A416" s="83" t="s">
        <v>410</v>
      </c>
      <c r="B416" s="82"/>
      <c r="C416" s="82"/>
      <c r="D416" s="82"/>
      <c r="E416" s="81"/>
      <c r="F416" s="82"/>
      <c r="G416" s="81" t="s">
        <v>383</v>
      </c>
      <c r="H416" s="112">
        <f t="shared" ref="H416:I416" si="134">SUM(H417)</f>
        <v>1000</v>
      </c>
      <c r="I416" s="112">
        <f t="shared" si="134"/>
        <v>1000</v>
      </c>
    </row>
    <row r="417" spans="1:21">
      <c r="A417" s="148">
        <v>225</v>
      </c>
      <c r="B417" s="163" t="s">
        <v>224</v>
      </c>
      <c r="C417" s="163"/>
      <c r="D417" s="163"/>
      <c r="E417" s="98">
        <v>3238</v>
      </c>
      <c r="F417" s="200" t="s">
        <v>151</v>
      </c>
      <c r="G417" s="177"/>
      <c r="H417" s="202">
        <v>1000</v>
      </c>
      <c r="I417" s="202">
        <v>1000</v>
      </c>
    </row>
    <row r="418" spans="1:21">
      <c r="A418" s="83" t="s">
        <v>411</v>
      </c>
      <c r="B418" s="82"/>
      <c r="C418" s="82"/>
      <c r="D418" s="82"/>
      <c r="E418" s="81"/>
      <c r="F418" s="82"/>
      <c r="G418" s="81" t="s">
        <v>383</v>
      </c>
      <c r="H418" s="112">
        <f t="shared" ref="H418:I418" si="135">SUM(H419)</f>
        <v>0</v>
      </c>
      <c r="I418" s="112">
        <f t="shared" si="135"/>
        <v>0</v>
      </c>
    </row>
    <row r="419" spans="1:21">
      <c r="A419" s="148">
        <v>227</v>
      </c>
      <c r="B419" s="163"/>
      <c r="C419" s="163"/>
      <c r="D419" s="163" t="s">
        <v>278</v>
      </c>
      <c r="E419" s="98">
        <v>3239</v>
      </c>
      <c r="F419" s="200" t="s">
        <v>412</v>
      </c>
      <c r="G419" s="177"/>
      <c r="H419" s="202">
        <v>0</v>
      </c>
      <c r="I419" s="202">
        <v>0</v>
      </c>
    </row>
    <row r="420" spans="1:21">
      <c r="A420" s="83" t="s">
        <v>413</v>
      </c>
      <c r="B420" s="82"/>
      <c r="C420" s="82"/>
      <c r="D420" s="82"/>
      <c r="E420" s="81"/>
      <c r="F420" s="82"/>
      <c r="G420" s="81" t="s">
        <v>383</v>
      </c>
      <c r="H420" s="112">
        <f t="shared" ref="H420:I420" si="136">SUM(H421:H422)</f>
        <v>2500</v>
      </c>
      <c r="I420" s="112">
        <f t="shared" si="136"/>
        <v>2500</v>
      </c>
    </row>
    <row r="421" spans="1:21">
      <c r="A421" s="1">
        <v>228</v>
      </c>
      <c r="B421" s="163" t="s">
        <v>224</v>
      </c>
      <c r="C421" s="163"/>
      <c r="D421" s="163"/>
      <c r="E421" s="20">
        <v>3239</v>
      </c>
      <c r="F421" s="25" t="s">
        <v>414</v>
      </c>
      <c r="G421" s="58"/>
      <c r="H421" s="109"/>
      <c r="I421" s="109"/>
    </row>
    <row r="422" spans="1:21">
      <c r="A422" s="148">
        <v>224</v>
      </c>
      <c r="B422" s="163" t="s">
        <v>224</v>
      </c>
      <c r="C422" s="163"/>
      <c r="D422" s="163"/>
      <c r="E422" s="98" t="s">
        <v>392</v>
      </c>
      <c r="F422" s="200" t="s">
        <v>415</v>
      </c>
      <c r="G422" s="177"/>
      <c r="H422" s="202">
        <v>2500</v>
      </c>
      <c r="I422" s="202">
        <v>2500</v>
      </c>
    </row>
    <row r="423" spans="1:21">
      <c r="A423" s="83" t="s">
        <v>416</v>
      </c>
      <c r="B423" s="82"/>
      <c r="C423" s="82"/>
      <c r="D423" s="82"/>
      <c r="E423" s="81"/>
      <c r="F423" s="82"/>
      <c r="G423" s="81" t="s">
        <v>383</v>
      </c>
      <c r="H423" s="112">
        <f t="shared" ref="H423:I423" si="137">SUM(H424:H426)</f>
        <v>66300</v>
      </c>
      <c r="I423" s="112">
        <f t="shared" si="137"/>
        <v>66300</v>
      </c>
    </row>
    <row r="424" spans="1:21">
      <c r="A424" s="1">
        <v>229</v>
      </c>
      <c r="B424" s="163" t="s">
        <v>224</v>
      </c>
      <c r="C424" s="163"/>
      <c r="D424" s="163"/>
      <c r="E424" s="20" t="s">
        <v>407</v>
      </c>
      <c r="F424" s="25" t="s">
        <v>417</v>
      </c>
      <c r="G424" s="58"/>
      <c r="H424" s="109">
        <v>0</v>
      </c>
      <c r="I424" s="109">
        <v>0</v>
      </c>
    </row>
    <row r="425" spans="1:21">
      <c r="A425" s="1">
        <v>231</v>
      </c>
      <c r="B425" s="163" t="s">
        <v>224</v>
      </c>
      <c r="C425" s="163"/>
      <c r="D425" s="163"/>
      <c r="E425" s="20" t="s">
        <v>392</v>
      </c>
      <c r="F425" s="372" t="s">
        <v>418</v>
      </c>
      <c r="G425" s="58"/>
      <c r="H425" s="290">
        <v>26500</v>
      </c>
      <c r="I425" s="290">
        <v>26500</v>
      </c>
    </row>
    <row r="426" spans="1:21">
      <c r="A426" s="148">
        <v>231</v>
      </c>
      <c r="B426" s="163"/>
      <c r="C426" s="163"/>
      <c r="D426" s="376" t="s">
        <v>275</v>
      </c>
      <c r="E426" s="98" t="s">
        <v>392</v>
      </c>
      <c r="F426" s="380" t="s">
        <v>419</v>
      </c>
      <c r="G426" s="177"/>
      <c r="H426" s="375">
        <v>39800</v>
      </c>
      <c r="I426" s="375">
        <v>39800</v>
      </c>
    </row>
    <row r="427" spans="1:21" s="30" customFormat="1">
      <c r="A427" s="83" t="s">
        <v>420</v>
      </c>
      <c r="B427" s="82"/>
      <c r="C427" s="82"/>
      <c r="D427" s="82"/>
      <c r="E427" s="84"/>
      <c r="F427" s="80"/>
      <c r="G427" s="81" t="s">
        <v>421</v>
      </c>
      <c r="H427" s="112">
        <f t="shared" ref="H427:I427" si="138">SUM(H428:H429)</f>
        <v>65000</v>
      </c>
      <c r="I427" s="112">
        <f t="shared" si="138"/>
        <v>41000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1:21">
      <c r="A428" s="1">
        <v>230</v>
      </c>
      <c r="B428" s="163" t="s">
        <v>224</v>
      </c>
      <c r="C428" s="163"/>
      <c r="D428" s="163"/>
      <c r="E428" s="20" t="s">
        <v>422</v>
      </c>
      <c r="F428" s="25" t="s">
        <v>423</v>
      </c>
      <c r="G428" s="58"/>
      <c r="H428" s="109">
        <v>65000</v>
      </c>
      <c r="I428" s="109">
        <v>41000</v>
      </c>
      <c r="J428" s="280"/>
    </row>
    <row r="429" spans="1:21">
      <c r="A429" s="148">
        <v>230</v>
      </c>
      <c r="B429" s="163"/>
      <c r="C429" s="163"/>
      <c r="D429" s="376" t="s">
        <v>275</v>
      </c>
      <c r="E429" s="98" t="s">
        <v>422</v>
      </c>
      <c r="F429" s="200" t="s">
        <v>423</v>
      </c>
      <c r="G429" s="177"/>
      <c r="H429" s="375">
        <v>0</v>
      </c>
      <c r="I429" s="375">
        <v>0</v>
      </c>
    </row>
    <row r="430" spans="1:21" s="21" customFormat="1">
      <c r="A430" s="83" t="s">
        <v>424</v>
      </c>
      <c r="B430" s="82"/>
      <c r="C430" s="82"/>
      <c r="D430" s="82"/>
      <c r="E430" s="84"/>
      <c r="F430" s="80"/>
      <c r="G430" s="81" t="s">
        <v>421</v>
      </c>
      <c r="H430" s="112">
        <f t="shared" ref="H430:I430" si="139">SUM(H431)</f>
        <v>0</v>
      </c>
      <c r="I430" s="112">
        <f t="shared" si="139"/>
        <v>0</v>
      </c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>
      <c r="A431" s="148">
        <v>232</v>
      </c>
      <c r="B431" s="163" t="s">
        <v>224</v>
      </c>
      <c r="C431" s="163"/>
      <c r="D431" s="163"/>
      <c r="E431" s="98">
        <v>3423</v>
      </c>
      <c r="F431" s="200" t="s">
        <v>425</v>
      </c>
      <c r="G431" s="177"/>
      <c r="H431" s="202">
        <v>0</v>
      </c>
      <c r="I431" s="202">
        <v>0</v>
      </c>
    </row>
    <row r="432" spans="1:21" s="28" customFormat="1">
      <c r="A432" s="83" t="s">
        <v>426</v>
      </c>
      <c r="B432" s="82"/>
      <c r="C432" s="82"/>
      <c r="D432" s="82"/>
      <c r="E432" s="84"/>
      <c r="F432" s="80"/>
      <c r="G432" s="81" t="s">
        <v>427</v>
      </c>
      <c r="H432" s="112">
        <f>SUM(H433:H435)</f>
        <v>24000</v>
      </c>
      <c r="I432" s="112">
        <f>SUM(I433:I435)</f>
        <v>14000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s="243" customFormat="1">
      <c r="A433" s="243">
        <v>235</v>
      </c>
      <c r="B433" s="244" t="s">
        <v>224</v>
      </c>
      <c r="C433" s="244"/>
      <c r="D433" s="244"/>
      <c r="E433" s="242" t="s">
        <v>428</v>
      </c>
      <c r="F433" s="240" t="s">
        <v>429</v>
      </c>
      <c r="G433" s="242"/>
      <c r="H433" s="426">
        <v>14000</v>
      </c>
      <c r="I433" s="426">
        <v>14000</v>
      </c>
    </row>
    <row r="434" spans="1:21">
      <c r="A434" s="62">
        <v>235</v>
      </c>
      <c r="B434" s="486"/>
      <c r="C434" s="486"/>
      <c r="D434" s="487" t="s">
        <v>275</v>
      </c>
      <c r="E434" s="20">
        <v>4214</v>
      </c>
      <c r="F434" s="25" t="s">
        <v>229</v>
      </c>
      <c r="G434" s="58"/>
      <c r="H434" s="187">
        <v>0</v>
      </c>
      <c r="I434" s="187">
        <v>0</v>
      </c>
    </row>
    <row r="435" spans="1:21">
      <c r="A435" s="201"/>
      <c r="B435" s="166"/>
      <c r="C435" s="166"/>
      <c r="D435" s="484" t="s">
        <v>278</v>
      </c>
      <c r="E435" s="98" t="s">
        <v>428</v>
      </c>
      <c r="F435" s="200" t="s">
        <v>230</v>
      </c>
      <c r="G435" s="177"/>
      <c r="H435" s="488">
        <v>10000</v>
      </c>
      <c r="I435" s="488">
        <v>0</v>
      </c>
      <c r="J435" s="494"/>
    </row>
    <row r="436" spans="1:21">
      <c r="A436" s="83" t="s">
        <v>430</v>
      </c>
      <c r="B436" s="82"/>
      <c r="C436" s="82"/>
      <c r="D436" s="82"/>
      <c r="E436" s="84"/>
      <c r="F436" s="80"/>
      <c r="G436" s="81" t="s">
        <v>383</v>
      </c>
      <c r="H436" s="112">
        <f t="shared" ref="H436:I436" si="140">SUM(H437)</f>
        <v>0</v>
      </c>
      <c r="I436" s="112">
        <f t="shared" si="140"/>
        <v>0</v>
      </c>
    </row>
    <row r="437" spans="1:21">
      <c r="A437" s="148">
        <v>237</v>
      </c>
      <c r="B437" s="163" t="s">
        <v>224</v>
      </c>
      <c r="C437" s="163"/>
      <c r="D437" s="163"/>
      <c r="E437" s="98">
        <v>4214</v>
      </c>
      <c r="F437" s="200" t="s">
        <v>431</v>
      </c>
      <c r="G437" s="177"/>
      <c r="H437" s="202">
        <v>0</v>
      </c>
      <c r="I437" s="202">
        <v>0</v>
      </c>
    </row>
    <row r="438" spans="1:21" s="28" customFormat="1">
      <c r="A438" s="83" t="s">
        <v>432</v>
      </c>
      <c r="B438" s="82"/>
      <c r="C438" s="82"/>
      <c r="D438" s="82"/>
      <c r="E438" s="84"/>
      <c r="F438" s="80"/>
      <c r="G438" s="81" t="s">
        <v>433</v>
      </c>
      <c r="H438" s="112">
        <f t="shared" ref="H438:I438" si="141">SUM(H439:H440)</f>
        <v>10000</v>
      </c>
      <c r="I438" s="112">
        <f t="shared" si="141"/>
        <v>10000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>
      <c r="A439" s="62">
        <v>240</v>
      </c>
      <c r="B439" s="166" t="s">
        <v>224</v>
      </c>
      <c r="C439" s="166"/>
      <c r="D439" s="166"/>
      <c r="E439" s="20">
        <v>4214</v>
      </c>
      <c r="F439" s="25" t="s">
        <v>434</v>
      </c>
      <c r="G439" s="58"/>
      <c r="H439" s="109">
        <v>2000</v>
      </c>
      <c r="I439" s="109">
        <v>2000</v>
      </c>
    </row>
    <row r="440" spans="1:21">
      <c r="A440" s="201">
        <v>240</v>
      </c>
      <c r="B440" s="166"/>
      <c r="C440" s="166"/>
      <c r="D440" s="376" t="s">
        <v>275</v>
      </c>
      <c r="E440" s="98" t="s">
        <v>428</v>
      </c>
      <c r="F440" s="200" t="s">
        <v>229</v>
      </c>
      <c r="G440" s="177"/>
      <c r="H440" s="375">
        <v>8000</v>
      </c>
      <c r="I440" s="375">
        <v>8000</v>
      </c>
    </row>
    <row r="441" spans="1:21">
      <c r="A441" s="83" t="s">
        <v>435</v>
      </c>
      <c r="B441" s="82"/>
      <c r="C441" s="82"/>
      <c r="D441" s="82"/>
      <c r="E441" s="84"/>
      <c r="F441" s="80"/>
      <c r="G441" s="81" t="s">
        <v>383</v>
      </c>
      <c r="H441" s="112">
        <f t="shared" ref="H441:I441" si="142">SUM(H442)</f>
        <v>0</v>
      </c>
      <c r="I441" s="112">
        <f t="shared" si="142"/>
        <v>0</v>
      </c>
    </row>
    <row r="442" spans="1:21">
      <c r="A442" s="201">
        <v>242</v>
      </c>
      <c r="B442" s="166" t="s">
        <v>224</v>
      </c>
      <c r="C442" s="166"/>
      <c r="D442" s="166"/>
      <c r="E442" s="98">
        <v>4214</v>
      </c>
      <c r="F442" s="200" t="s">
        <v>431</v>
      </c>
      <c r="G442" s="177"/>
      <c r="H442" s="202">
        <v>0</v>
      </c>
      <c r="I442" s="202">
        <v>0</v>
      </c>
    </row>
    <row r="443" spans="1:21" s="28" customFormat="1">
      <c r="A443" s="83" t="s">
        <v>436</v>
      </c>
      <c r="B443" s="82"/>
      <c r="C443" s="82"/>
      <c r="D443" s="82"/>
      <c r="E443" s="84"/>
      <c r="F443" s="80"/>
      <c r="G443" s="81" t="s">
        <v>383</v>
      </c>
      <c r="H443" s="112">
        <f t="shared" ref="H443:I443" si="143">SUM(H444:H446)</f>
        <v>7000</v>
      </c>
      <c r="I443" s="112">
        <f t="shared" si="143"/>
        <v>7000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>
      <c r="A444" s="1">
        <v>245</v>
      </c>
      <c r="B444" s="189"/>
      <c r="C444" s="188" t="s">
        <v>272</v>
      </c>
      <c r="D444" s="189"/>
      <c r="E444" s="20" t="s">
        <v>376</v>
      </c>
      <c r="F444" s="25" t="s">
        <v>437</v>
      </c>
      <c r="G444" s="20"/>
      <c r="H444" s="427">
        <v>0</v>
      </c>
      <c r="I444" s="427">
        <v>0</v>
      </c>
    </row>
    <row r="445" spans="1:21">
      <c r="A445" s="62">
        <v>245</v>
      </c>
      <c r="B445" s="166"/>
      <c r="C445" s="166"/>
      <c r="D445" s="376" t="s">
        <v>275</v>
      </c>
      <c r="E445" s="20">
        <v>4511</v>
      </c>
      <c r="F445" s="25" t="s">
        <v>438</v>
      </c>
      <c r="G445" s="58"/>
      <c r="H445" s="187">
        <v>0</v>
      </c>
      <c r="I445" s="187">
        <v>0</v>
      </c>
    </row>
    <row r="446" spans="1:21">
      <c r="A446" s="201">
        <v>245</v>
      </c>
      <c r="B446" s="166"/>
      <c r="C446" s="166"/>
      <c r="D446" s="484" t="s">
        <v>278</v>
      </c>
      <c r="E446" s="98" t="s">
        <v>376</v>
      </c>
      <c r="F446" s="200" t="s">
        <v>439</v>
      </c>
      <c r="G446" s="177"/>
      <c r="H446" s="489">
        <v>7000</v>
      </c>
      <c r="I446" s="489">
        <v>7000</v>
      </c>
    </row>
    <row r="447" spans="1:21" s="28" customFormat="1">
      <c r="A447" s="83" t="s">
        <v>440</v>
      </c>
      <c r="B447" s="82"/>
      <c r="C447" s="82"/>
      <c r="D447" s="82"/>
      <c r="E447" s="84"/>
      <c r="F447" s="80"/>
      <c r="G447" s="81" t="s">
        <v>383</v>
      </c>
      <c r="H447" s="112">
        <f t="shared" ref="H447:I447" si="144">SUM(H448:H453)</f>
        <v>196000</v>
      </c>
      <c r="I447" s="112">
        <f t="shared" si="144"/>
        <v>345000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>
      <c r="A448" s="62">
        <v>247</v>
      </c>
      <c r="B448" s="166" t="s">
        <v>224</v>
      </c>
      <c r="C448" s="166"/>
      <c r="D448" s="166"/>
      <c r="E448" s="20">
        <v>4511</v>
      </c>
      <c r="F448" s="25" t="s">
        <v>441</v>
      </c>
      <c r="G448" s="58"/>
      <c r="H448" s="290">
        <v>0</v>
      </c>
      <c r="I448" s="290">
        <v>0</v>
      </c>
      <c r="J448" s="280"/>
    </row>
    <row r="449" spans="1:21">
      <c r="A449" s="62">
        <v>247</v>
      </c>
      <c r="B449" s="166"/>
      <c r="C449" s="166"/>
      <c r="D449" s="186" t="s">
        <v>275</v>
      </c>
      <c r="E449" s="20" t="s">
        <v>376</v>
      </c>
      <c r="F449" s="25" t="s">
        <v>442</v>
      </c>
      <c r="G449" s="58"/>
      <c r="H449" s="187">
        <v>170000</v>
      </c>
      <c r="I449" s="187">
        <v>319000</v>
      </c>
      <c r="J449" s="495"/>
    </row>
    <row r="450" spans="1:21">
      <c r="A450" s="62">
        <v>247</v>
      </c>
      <c r="B450" s="166"/>
      <c r="C450" s="166"/>
      <c r="D450" s="484" t="s">
        <v>278</v>
      </c>
      <c r="E450" s="20" t="s">
        <v>376</v>
      </c>
      <c r="F450" s="25" t="s">
        <v>443</v>
      </c>
      <c r="G450" s="58"/>
      <c r="H450" s="485">
        <v>0</v>
      </c>
      <c r="I450" s="485">
        <v>0</v>
      </c>
      <c r="J450" s="280"/>
    </row>
    <row r="451" spans="1:21">
      <c r="A451" s="62">
        <v>247</v>
      </c>
      <c r="B451" s="166"/>
      <c r="C451" s="166"/>
      <c r="D451" s="324" t="s">
        <v>256</v>
      </c>
      <c r="E451" s="20" t="s">
        <v>376</v>
      </c>
      <c r="F451" s="25" t="s">
        <v>444</v>
      </c>
      <c r="G451" s="58"/>
      <c r="H451" s="279">
        <v>26000</v>
      </c>
      <c r="I451" s="279">
        <v>16000</v>
      </c>
      <c r="J451" s="495"/>
    </row>
    <row r="452" spans="1:21" s="41" customFormat="1">
      <c r="A452" s="46">
        <v>248</v>
      </c>
      <c r="B452" s="179" t="s">
        <v>224</v>
      </c>
      <c r="C452" s="179"/>
      <c r="D452" s="179"/>
      <c r="E452" s="46">
        <v>3239</v>
      </c>
      <c r="F452" s="60" t="s">
        <v>445</v>
      </c>
      <c r="G452" s="237"/>
      <c r="H452" s="428">
        <v>0</v>
      </c>
      <c r="I452" s="428">
        <v>10000</v>
      </c>
      <c r="J452" s="496"/>
    </row>
    <row r="453" spans="1:21" s="41" customFormat="1">
      <c r="A453" s="377">
        <v>249</v>
      </c>
      <c r="B453" s="179" t="s">
        <v>224</v>
      </c>
      <c r="C453" s="179"/>
      <c r="D453" s="179"/>
      <c r="E453" s="377">
        <v>4111</v>
      </c>
      <c r="F453" s="378" t="s">
        <v>446</v>
      </c>
      <c r="G453" s="379"/>
      <c r="H453" s="429">
        <v>0</v>
      </c>
      <c r="I453" s="429">
        <v>0</v>
      </c>
    </row>
    <row r="454" spans="1:21" s="28" customFormat="1">
      <c r="A454" s="83" t="s">
        <v>447</v>
      </c>
      <c r="B454" s="82"/>
      <c r="C454" s="82"/>
      <c r="D454" s="82"/>
      <c r="E454" s="84"/>
      <c r="F454" s="80"/>
      <c r="G454" s="81" t="s">
        <v>383</v>
      </c>
      <c r="H454" s="112">
        <f t="shared" ref="H454:I454" si="145">SUM(H455)</f>
        <v>3000</v>
      </c>
      <c r="I454" s="112">
        <f t="shared" si="145"/>
        <v>3000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>
      <c r="A455" s="148">
        <v>252</v>
      </c>
      <c r="B455" s="98" t="s">
        <v>224</v>
      </c>
      <c r="C455" s="98"/>
      <c r="D455" s="98"/>
      <c r="E455" s="98" t="s">
        <v>448</v>
      </c>
      <c r="F455" s="200" t="s">
        <v>449</v>
      </c>
      <c r="G455" s="177"/>
      <c r="H455" s="202">
        <v>3000</v>
      </c>
      <c r="I455" s="202">
        <v>3000</v>
      </c>
    </row>
    <row r="456" spans="1:21" s="28" customFormat="1">
      <c r="A456" s="83" t="s">
        <v>450</v>
      </c>
      <c r="B456" s="82"/>
      <c r="C456" s="82"/>
      <c r="D456" s="82"/>
      <c r="E456" s="84"/>
      <c r="F456" s="80"/>
      <c r="G456" s="81" t="s">
        <v>383</v>
      </c>
      <c r="H456" s="112">
        <f t="shared" ref="H456:I456" si="146">SUM(H457:H459)</f>
        <v>1000</v>
      </c>
      <c r="I456" s="112">
        <f t="shared" si="146"/>
        <v>1000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>
      <c r="A457" s="1">
        <v>255</v>
      </c>
      <c r="B457" s="163" t="s">
        <v>224</v>
      </c>
      <c r="C457" s="163"/>
      <c r="D457" s="163"/>
      <c r="E457" s="20">
        <v>3239</v>
      </c>
      <c r="F457" s="25" t="s">
        <v>451</v>
      </c>
      <c r="G457" s="58"/>
      <c r="H457" s="399">
        <v>1000</v>
      </c>
      <c r="I457" s="399">
        <v>1000</v>
      </c>
      <c r="J457" s="280"/>
    </row>
    <row r="458" spans="1:21">
      <c r="A458" s="1">
        <v>256</v>
      </c>
      <c r="B458" s="163"/>
      <c r="C458" s="163"/>
      <c r="D458" s="186" t="s">
        <v>275</v>
      </c>
      <c r="E458" s="20" t="s">
        <v>428</v>
      </c>
      <c r="F458" s="25" t="s">
        <v>452</v>
      </c>
      <c r="G458" s="58"/>
      <c r="H458" s="187">
        <v>0</v>
      </c>
      <c r="I458" s="187">
        <v>0</v>
      </c>
      <c r="J458" s="280"/>
    </row>
    <row r="459" spans="1:21">
      <c r="A459" s="148">
        <v>256</v>
      </c>
      <c r="B459" s="163"/>
      <c r="C459" s="163"/>
      <c r="D459" s="324" t="s">
        <v>256</v>
      </c>
      <c r="E459" s="98" t="s">
        <v>428</v>
      </c>
      <c r="F459" s="200" t="s">
        <v>453</v>
      </c>
      <c r="G459" s="177"/>
      <c r="H459" s="323">
        <v>0</v>
      </c>
      <c r="I459" s="323">
        <v>0</v>
      </c>
      <c r="J459" s="280"/>
    </row>
    <row r="460" spans="1:21" s="28" customFormat="1">
      <c r="A460" s="83" t="s">
        <v>454</v>
      </c>
      <c r="B460" s="82"/>
      <c r="C460" s="82"/>
      <c r="D460" s="82"/>
      <c r="E460" s="84"/>
      <c r="F460" s="80"/>
      <c r="G460" s="81" t="s">
        <v>383</v>
      </c>
      <c r="H460" s="112">
        <f t="shared" ref="H460:I460" si="147">SUM(H461:H466)</f>
        <v>50000</v>
      </c>
      <c r="I460" s="112">
        <f t="shared" si="147"/>
        <v>50000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>
      <c r="A461" s="1">
        <v>258</v>
      </c>
      <c r="B461" s="163" t="s">
        <v>224</v>
      </c>
      <c r="C461" s="163"/>
      <c r="D461" s="163"/>
      <c r="E461" s="20">
        <v>3239</v>
      </c>
      <c r="F461" s="25" t="s">
        <v>455</v>
      </c>
      <c r="G461" s="58"/>
      <c r="H461" s="109">
        <v>0</v>
      </c>
      <c r="I461" s="109">
        <v>0</v>
      </c>
    </row>
    <row r="462" spans="1:21">
      <c r="A462" s="1">
        <v>260</v>
      </c>
      <c r="B462" s="163" t="s">
        <v>224</v>
      </c>
      <c r="C462" s="163"/>
      <c r="D462" s="163"/>
      <c r="E462" s="20" t="s">
        <v>345</v>
      </c>
      <c r="F462" s="25" t="s">
        <v>456</v>
      </c>
      <c r="G462" s="58"/>
      <c r="H462" s="109">
        <v>0</v>
      </c>
      <c r="I462" s="109">
        <v>0</v>
      </c>
    </row>
    <row r="463" spans="1:21">
      <c r="A463" s="1">
        <v>262</v>
      </c>
      <c r="B463" s="163" t="s">
        <v>224</v>
      </c>
      <c r="C463" s="163"/>
      <c r="D463" s="163"/>
      <c r="E463" s="20" t="s">
        <v>345</v>
      </c>
      <c r="F463" s="25" t="s">
        <v>457</v>
      </c>
      <c r="G463" s="58"/>
      <c r="H463" s="109">
        <v>0</v>
      </c>
      <c r="I463" s="109">
        <v>0</v>
      </c>
    </row>
    <row r="464" spans="1:21">
      <c r="A464" s="1">
        <v>264</v>
      </c>
      <c r="B464" s="178" t="s">
        <v>224</v>
      </c>
      <c r="C464" s="178"/>
      <c r="D464" s="178"/>
      <c r="E464" s="20" t="s">
        <v>458</v>
      </c>
      <c r="F464" s="25" t="s">
        <v>459</v>
      </c>
      <c r="G464" s="58"/>
      <c r="H464" s="109">
        <v>25000</v>
      </c>
      <c r="I464" s="109">
        <v>0</v>
      </c>
    </row>
    <row r="465" spans="1:21">
      <c r="A465" s="1">
        <v>264</v>
      </c>
      <c r="B465" s="163"/>
      <c r="C465" s="163"/>
      <c r="D465" s="186" t="s">
        <v>275</v>
      </c>
      <c r="E465" s="20" t="s">
        <v>458</v>
      </c>
      <c r="F465" s="25" t="s">
        <v>460</v>
      </c>
      <c r="G465" s="58"/>
      <c r="H465" s="187">
        <v>25000</v>
      </c>
      <c r="I465" s="187">
        <v>25000</v>
      </c>
      <c r="J465" s="32"/>
    </row>
    <row r="466" spans="1:21">
      <c r="A466" s="397">
        <v>264</v>
      </c>
      <c r="B466" s="163"/>
      <c r="C466" s="163"/>
      <c r="D466" s="324" t="s">
        <v>256</v>
      </c>
      <c r="E466" s="98" t="s">
        <v>458</v>
      </c>
      <c r="F466" s="200" t="s">
        <v>461</v>
      </c>
      <c r="G466" s="177"/>
      <c r="H466" s="323">
        <v>0</v>
      </c>
      <c r="I466" s="323">
        <v>25000</v>
      </c>
      <c r="J466" s="495"/>
    </row>
    <row r="467" spans="1:21" s="28" customFormat="1">
      <c r="A467" s="116" t="s">
        <v>462</v>
      </c>
      <c r="B467" s="122"/>
      <c r="C467" s="122"/>
      <c r="D467" s="122"/>
      <c r="E467" s="117"/>
      <c r="F467" s="118"/>
      <c r="G467" s="121"/>
      <c r="H467" s="119">
        <f t="shared" ref="H467:I467" si="148">SUM(H468+H487+H489+H497+H495+H500+H502)</f>
        <v>92880</v>
      </c>
      <c r="I467" s="119">
        <f t="shared" si="148"/>
        <v>92880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s="28" customFormat="1">
      <c r="A468" s="83" t="s">
        <v>463</v>
      </c>
      <c r="B468" s="82"/>
      <c r="C468" s="82"/>
      <c r="D468" s="82"/>
      <c r="E468" s="84"/>
      <c r="F468" s="80"/>
      <c r="G468" s="81" t="s">
        <v>464</v>
      </c>
      <c r="H468" s="112">
        <f t="shared" ref="H468:I468" si="149">SUM(H469:H486)</f>
        <v>15880</v>
      </c>
      <c r="I468" s="112">
        <f t="shared" si="149"/>
        <v>15880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>
      <c r="A469" s="1">
        <v>265</v>
      </c>
      <c r="B469" s="163" t="s">
        <v>224</v>
      </c>
      <c r="C469" s="163"/>
      <c r="D469" s="163"/>
      <c r="E469" s="20">
        <v>3512</v>
      </c>
      <c r="F469" s="25" t="s">
        <v>465</v>
      </c>
      <c r="G469" s="58"/>
      <c r="H469" s="109">
        <v>0</v>
      </c>
      <c r="I469" s="109">
        <v>0</v>
      </c>
    </row>
    <row r="470" spans="1:21">
      <c r="A470" s="62">
        <v>266</v>
      </c>
      <c r="B470" s="166" t="s">
        <v>224</v>
      </c>
      <c r="C470" s="166"/>
      <c r="D470" s="166"/>
      <c r="E470" s="20">
        <v>3512</v>
      </c>
      <c r="F470" s="25" t="s">
        <v>466</v>
      </c>
      <c r="G470" s="58"/>
      <c r="H470" s="109">
        <v>0</v>
      </c>
      <c r="I470" s="109">
        <v>0</v>
      </c>
    </row>
    <row r="471" spans="1:21">
      <c r="A471" s="1">
        <v>267</v>
      </c>
      <c r="B471" s="163" t="s">
        <v>224</v>
      </c>
      <c r="C471" s="163"/>
      <c r="D471" s="163"/>
      <c r="E471" s="20">
        <v>3523</v>
      </c>
      <c r="F471" s="25" t="s">
        <v>467</v>
      </c>
      <c r="G471" s="58"/>
      <c r="H471" s="109">
        <v>4500</v>
      </c>
      <c r="I471" s="109">
        <v>4500</v>
      </c>
    </row>
    <row r="472" spans="1:21">
      <c r="A472" s="1">
        <v>268</v>
      </c>
      <c r="B472" s="163" t="s">
        <v>224</v>
      </c>
      <c r="C472" s="163"/>
      <c r="D472" s="163"/>
      <c r="E472" s="20">
        <v>3523</v>
      </c>
      <c r="F472" s="25" t="s">
        <v>468</v>
      </c>
      <c r="G472" s="58"/>
      <c r="H472" s="109">
        <v>400</v>
      </c>
      <c r="I472" s="109">
        <v>400</v>
      </c>
    </row>
    <row r="473" spans="1:21">
      <c r="A473" s="62">
        <v>269</v>
      </c>
      <c r="B473" s="166" t="s">
        <v>224</v>
      </c>
      <c r="C473" s="166"/>
      <c r="D473" s="166"/>
      <c r="E473" s="20">
        <v>3523</v>
      </c>
      <c r="F473" s="25" t="s">
        <v>469</v>
      </c>
      <c r="G473" s="58"/>
      <c r="H473" s="109">
        <v>550</v>
      </c>
      <c r="I473" s="109">
        <v>550</v>
      </c>
    </row>
    <row r="474" spans="1:21">
      <c r="A474" s="1">
        <v>270</v>
      </c>
      <c r="B474" s="163" t="s">
        <v>224</v>
      </c>
      <c r="C474" s="163"/>
      <c r="D474" s="163"/>
      <c r="E474" s="20">
        <v>3523</v>
      </c>
      <c r="F474" s="25" t="s">
        <v>470</v>
      </c>
      <c r="G474" s="58"/>
      <c r="H474" s="109">
        <v>660</v>
      </c>
      <c r="I474" s="109">
        <v>660</v>
      </c>
    </row>
    <row r="475" spans="1:21">
      <c r="A475" s="62">
        <v>271</v>
      </c>
      <c r="B475" s="166" t="s">
        <v>224</v>
      </c>
      <c r="C475" s="166"/>
      <c r="D475" s="166"/>
      <c r="E475" s="20">
        <v>3523</v>
      </c>
      <c r="F475" s="25" t="s">
        <v>471</v>
      </c>
      <c r="G475" s="58"/>
      <c r="H475" s="109">
        <v>660</v>
      </c>
      <c r="I475" s="109">
        <v>660</v>
      </c>
    </row>
    <row r="476" spans="1:21">
      <c r="A476" s="1">
        <v>272</v>
      </c>
      <c r="B476" s="163" t="s">
        <v>224</v>
      </c>
      <c r="C476" s="163"/>
      <c r="D476" s="163"/>
      <c r="E476" s="20">
        <v>3523</v>
      </c>
      <c r="F476" s="25" t="s">
        <v>472</v>
      </c>
      <c r="G476" s="58"/>
      <c r="H476" s="109">
        <v>660</v>
      </c>
      <c r="I476" s="109">
        <v>660</v>
      </c>
    </row>
    <row r="477" spans="1:21">
      <c r="A477" s="1">
        <v>280</v>
      </c>
      <c r="B477" s="163" t="s">
        <v>224</v>
      </c>
      <c r="C477" s="163"/>
      <c r="D477" s="163"/>
      <c r="E477" s="20" t="s">
        <v>473</v>
      </c>
      <c r="F477" s="25" t="s">
        <v>474</v>
      </c>
      <c r="G477" s="58"/>
      <c r="H477" s="109">
        <v>2000</v>
      </c>
      <c r="I477" s="109">
        <v>2000</v>
      </c>
    </row>
    <row r="478" spans="1:21">
      <c r="A478" s="1">
        <v>273</v>
      </c>
      <c r="B478" s="163" t="s">
        <v>224</v>
      </c>
      <c r="C478" s="163"/>
      <c r="D478" s="163"/>
      <c r="E478" s="20">
        <v>3522</v>
      </c>
      <c r="F478" s="25" t="s">
        <v>475</v>
      </c>
      <c r="G478" s="58"/>
      <c r="H478" s="290">
        <v>1350</v>
      </c>
      <c r="I478" s="290">
        <v>1350</v>
      </c>
    </row>
    <row r="479" spans="1:21">
      <c r="A479" s="1">
        <v>274</v>
      </c>
      <c r="B479" s="163" t="s">
        <v>224</v>
      </c>
      <c r="C479" s="163"/>
      <c r="D479" s="163"/>
      <c r="E479" s="20">
        <v>3522</v>
      </c>
      <c r="F479" s="25" t="s">
        <v>476</v>
      </c>
      <c r="G479" s="58"/>
      <c r="H479" s="109">
        <v>1200</v>
      </c>
      <c r="I479" s="109">
        <v>1200</v>
      </c>
    </row>
    <row r="480" spans="1:21">
      <c r="A480" s="1">
        <v>275</v>
      </c>
      <c r="B480" s="163" t="s">
        <v>224</v>
      </c>
      <c r="C480" s="163"/>
      <c r="D480" s="163"/>
      <c r="E480" s="20" t="s">
        <v>473</v>
      </c>
      <c r="F480" s="25" t="s">
        <v>477</v>
      </c>
      <c r="G480" s="58"/>
      <c r="H480" s="399">
        <v>0</v>
      </c>
      <c r="I480" s="399">
        <v>0</v>
      </c>
    </row>
    <row r="481" spans="1:21">
      <c r="A481" s="1">
        <v>276</v>
      </c>
      <c r="B481" s="163" t="s">
        <v>224</v>
      </c>
      <c r="C481" s="163"/>
      <c r="D481" s="163"/>
      <c r="E481" s="20" t="s">
        <v>473</v>
      </c>
      <c r="F481" s="25" t="s">
        <v>478</v>
      </c>
      <c r="G481" s="58"/>
      <c r="H481" s="109">
        <v>150</v>
      </c>
      <c r="I481" s="109">
        <v>150</v>
      </c>
    </row>
    <row r="482" spans="1:21">
      <c r="A482" s="1">
        <v>277</v>
      </c>
      <c r="B482" s="163" t="s">
        <v>224</v>
      </c>
      <c r="C482" s="163"/>
      <c r="D482" s="163"/>
      <c r="E482" s="20" t="s">
        <v>473</v>
      </c>
      <c r="F482" s="25" t="s">
        <v>479</v>
      </c>
      <c r="G482" s="58"/>
      <c r="H482" s="109">
        <v>1350</v>
      </c>
      <c r="I482" s="109">
        <v>1350</v>
      </c>
    </row>
    <row r="483" spans="1:21">
      <c r="A483" s="62">
        <v>278</v>
      </c>
      <c r="B483" s="166" t="s">
        <v>224</v>
      </c>
      <c r="C483" s="166"/>
      <c r="D483" s="166"/>
      <c r="E483" s="61" t="s">
        <v>480</v>
      </c>
      <c r="F483" s="25" t="s">
        <v>481</v>
      </c>
      <c r="G483" s="58"/>
      <c r="H483" s="109">
        <v>1400</v>
      </c>
      <c r="I483" s="109">
        <v>1400</v>
      </c>
    </row>
    <row r="484" spans="1:21">
      <c r="A484" s="62">
        <v>279</v>
      </c>
      <c r="B484" s="166" t="s">
        <v>224</v>
      </c>
      <c r="C484" s="166"/>
      <c r="D484" s="166"/>
      <c r="E484" s="20" t="s">
        <v>480</v>
      </c>
      <c r="F484" s="25" t="s">
        <v>482</v>
      </c>
      <c r="G484" s="58"/>
      <c r="H484" s="109">
        <v>0</v>
      </c>
      <c r="I484" s="109">
        <v>0</v>
      </c>
    </row>
    <row r="485" spans="1:21">
      <c r="A485" s="1">
        <v>280</v>
      </c>
      <c r="B485" s="163" t="s">
        <v>224</v>
      </c>
      <c r="C485" s="163"/>
      <c r="D485" s="163"/>
      <c r="E485" s="20" t="s">
        <v>483</v>
      </c>
      <c r="F485" s="25" t="s">
        <v>484</v>
      </c>
      <c r="G485" s="58"/>
      <c r="H485" s="109">
        <v>1000</v>
      </c>
      <c r="I485" s="109">
        <v>1000</v>
      </c>
    </row>
    <row r="486" spans="1:21">
      <c r="A486" s="148">
        <v>281</v>
      </c>
      <c r="B486" s="163" t="s">
        <v>224</v>
      </c>
      <c r="C486" s="163"/>
      <c r="D486" s="163"/>
      <c r="E486" s="98" t="s">
        <v>364</v>
      </c>
      <c r="F486" s="200" t="s">
        <v>485</v>
      </c>
      <c r="G486" s="177"/>
      <c r="H486" s="202">
        <v>0</v>
      </c>
      <c r="I486" s="202">
        <v>0</v>
      </c>
    </row>
    <row r="487" spans="1:21" s="28" customFormat="1">
      <c r="A487" s="83" t="s">
        <v>486</v>
      </c>
      <c r="B487" s="82"/>
      <c r="C487" s="82"/>
      <c r="D487" s="82"/>
      <c r="E487" s="84"/>
      <c r="F487" s="80"/>
      <c r="G487" s="81" t="s">
        <v>487</v>
      </c>
      <c r="H487" s="112">
        <f t="shared" ref="H487:I487" si="150">SUM(H488)</f>
        <v>9000</v>
      </c>
      <c r="I487" s="112">
        <f t="shared" si="150"/>
        <v>9000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>
      <c r="A488" s="148">
        <v>282</v>
      </c>
      <c r="B488" s="163" t="s">
        <v>224</v>
      </c>
      <c r="C488" s="163"/>
      <c r="D488" s="163"/>
      <c r="E488" s="98">
        <v>3237</v>
      </c>
      <c r="F488" s="200" t="s">
        <v>488</v>
      </c>
      <c r="G488" s="177"/>
      <c r="H488" s="202">
        <v>9000</v>
      </c>
      <c r="I488" s="202">
        <v>9000</v>
      </c>
    </row>
    <row r="489" spans="1:21" s="28" customFormat="1">
      <c r="A489" s="83" t="s">
        <v>489</v>
      </c>
      <c r="B489" s="82"/>
      <c r="C489" s="82"/>
      <c r="D489" s="82"/>
      <c r="E489" s="84"/>
      <c r="F489" s="80"/>
      <c r="G489" s="81" t="s">
        <v>383</v>
      </c>
      <c r="H489" s="112">
        <f t="shared" ref="H489:I489" si="151">SUM(H490:H494)</f>
        <v>66000</v>
      </c>
      <c r="I489" s="112">
        <f t="shared" si="151"/>
        <v>66000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s="71" customFormat="1">
      <c r="A490" s="1">
        <v>284</v>
      </c>
      <c r="B490" s="163" t="s">
        <v>224</v>
      </c>
      <c r="C490" s="163"/>
      <c r="D490" s="163"/>
      <c r="E490" s="20">
        <v>3239</v>
      </c>
      <c r="F490" s="25" t="s">
        <v>455</v>
      </c>
      <c r="G490" s="58"/>
      <c r="H490" s="401">
        <v>0</v>
      </c>
      <c r="I490" s="401">
        <v>0</v>
      </c>
      <c r="J490" s="24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>
      <c r="A491" s="1">
        <v>286</v>
      </c>
      <c r="B491" s="163" t="s">
        <v>224</v>
      </c>
      <c r="C491" s="163"/>
      <c r="D491" s="163"/>
      <c r="E491" s="20" t="s">
        <v>490</v>
      </c>
      <c r="F491" s="25" t="s">
        <v>491</v>
      </c>
      <c r="G491" s="58"/>
      <c r="H491" s="401">
        <v>0</v>
      </c>
      <c r="I491" s="401">
        <v>0</v>
      </c>
      <c r="J491" s="280"/>
    </row>
    <row r="492" spans="1:21">
      <c r="A492" s="1">
        <v>287</v>
      </c>
      <c r="B492" s="163"/>
      <c r="C492" s="163"/>
      <c r="D492" s="186" t="s">
        <v>275</v>
      </c>
      <c r="E492" s="20">
        <v>4212</v>
      </c>
      <c r="F492" s="25" t="s">
        <v>492</v>
      </c>
      <c r="G492" s="58"/>
      <c r="H492" s="400">
        <v>41000</v>
      </c>
      <c r="I492" s="400">
        <v>41000</v>
      </c>
      <c r="J492" s="280"/>
    </row>
    <row r="493" spans="1:21">
      <c r="A493" s="1">
        <v>287</v>
      </c>
      <c r="B493" s="163"/>
      <c r="C493" s="163"/>
      <c r="D493" s="484" t="s">
        <v>278</v>
      </c>
      <c r="E493" s="20" t="s">
        <v>490</v>
      </c>
      <c r="F493" s="25" t="s">
        <v>493</v>
      </c>
      <c r="G493" s="58"/>
      <c r="H493" s="485">
        <v>25000</v>
      </c>
      <c r="I493" s="485">
        <v>25000</v>
      </c>
      <c r="J493" s="280"/>
    </row>
    <row r="494" spans="1:21">
      <c r="A494" s="148">
        <v>287</v>
      </c>
      <c r="B494" s="163"/>
      <c r="C494" s="163"/>
      <c r="D494" s="278" t="s">
        <v>256</v>
      </c>
      <c r="E494" s="98" t="s">
        <v>490</v>
      </c>
      <c r="F494" s="200" t="s">
        <v>494</v>
      </c>
      <c r="G494" s="177"/>
      <c r="H494" s="323">
        <v>0</v>
      </c>
      <c r="I494" s="323">
        <v>0</v>
      </c>
      <c r="J494" s="280"/>
    </row>
    <row r="495" spans="1:21" s="28" customFormat="1">
      <c r="A495" s="83" t="s">
        <v>495</v>
      </c>
      <c r="B495" s="82"/>
      <c r="C495" s="82"/>
      <c r="D495" s="82"/>
      <c r="E495" s="84"/>
      <c r="F495" s="80"/>
      <c r="G495" s="81" t="s">
        <v>383</v>
      </c>
      <c r="H495" s="112">
        <f t="shared" ref="H495:I495" si="152">SUM(H496)</f>
        <v>0</v>
      </c>
      <c r="I495" s="112">
        <f t="shared" si="152"/>
        <v>0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>
      <c r="A496" s="201">
        <v>290</v>
      </c>
      <c r="B496" s="203" t="s">
        <v>224</v>
      </c>
      <c r="C496" s="203"/>
      <c r="D496" s="203"/>
      <c r="E496" s="98">
        <v>3239</v>
      </c>
      <c r="F496" s="200" t="s">
        <v>412</v>
      </c>
      <c r="G496" s="177"/>
      <c r="H496" s="202">
        <v>0</v>
      </c>
      <c r="I496" s="202">
        <v>0</v>
      </c>
    </row>
    <row r="497" spans="1:21" s="28" customFormat="1">
      <c r="A497" s="83" t="s">
        <v>496</v>
      </c>
      <c r="B497" s="82"/>
      <c r="C497" s="82"/>
      <c r="D497" s="82"/>
      <c r="E497" s="84"/>
      <c r="F497" s="80"/>
      <c r="G497" s="81" t="s">
        <v>497</v>
      </c>
      <c r="H497" s="112">
        <f t="shared" ref="H497:I497" si="153">SUM(H498:H499)</f>
        <v>1000</v>
      </c>
      <c r="I497" s="112">
        <f t="shared" si="153"/>
        <v>1000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>
      <c r="A498" s="1">
        <v>292</v>
      </c>
      <c r="B498" s="163" t="s">
        <v>224</v>
      </c>
      <c r="C498" s="163"/>
      <c r="D498" s="163"/>
      <c r="E498" s="20" t="s">
        <v>498</v>
      </c>
      <c r="F498" s="25" t="s">
        <v>499</v>
      </c>
      <c r="G498" s="58"/>
      <c r="H498" s="109">
        <v>0</v>
      </c>
      <c r="I498" s="109">
        <v>0</v>
      </c>
      <c r="J498" s="280"/>
    </row>
    <row r="499" spans="1:21">
      <c r="A499" s="148">
        <v>292</v>
      </c>
      <c r="B499" s="163"/>
      <c r="C499" s="163"/>
      <c r="D499" s="186" t="s">
        <v>275</v>
      </c>
      <c r="E499" s="98" t="s">
        <v>498</v>
      </c>
      <c r="F499" s="200" t="s">
        <v>500</v>
      </c>
      <c r="G499" s="177"/>
      <c r="H499" s="425">
        <v>1000</v>
      </c>
      <c r="I499" s="425">
        <v>1000</v>
      </c>
      <c r="J499" s="280"/>
    </row>
    <row r="500" spans="1:21" s="28" customFormat="1">
      <c r="A500" s="83" t="s">
        <v>501</v>
      </c>
      <c r="B500" s="82"/>
      <c r="C500" s="82"/>
      <c r="D500" s="82"/>
      <c r="E500" s="84"/>
      <c r="F500" s="80"/>
      <c r="G500" s="81" t="s">
        <v>487</v>
      </c>
      <c r="H500" s="112">
        <f t="shared" ref="H500:I500" si="154">SUM(H501)</f>
        <v>0</v>
      </c>
      <c r="I500" s="112">
        <f t="shared" si="154"/>
        <v>0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>
      <c r="A501" s="148">
        <v>294</v>
      </c>
      <c r="B501" s="163" t="s">
        <v>224</v>
      </c>
      <c r="C501" s="163"/>
      <c r="D501" s="163"/>
      <c r="E501" s="98" t="s">
        <v>364</v>
      </c>
      <c r="F501" s="200" t="s">
        <v>502</v>
      </c>
      <c r="G501" s="177"/>
      <c r="H501" s="202">
        <v>0</v>
      </c>
      <c r="I501" s="202">
        <v>0</v>
      </c>
    </row>
    <row r="502" spans="1:21">
      <c r="A502" s="83" t="s">
        <v>503</v>
      </c>
      <c r="B502" s="82"/>
      <c r="C502" s="82"/>
      <c r="D502" s="82"/>
      <c r="E502" s="84"/>
      <c r="F502" s="80"/>
      <c r="G502" s="81" t="s">
        <v>464</v>
      </c>
      <c r="H502" s="112">
        <f t="shared" ref="H502:I502" si="155">SUM(H503)</f>
        <v>1000</v>
      </c>
      <c r="I502" s="112">
        <f t="shared" si="155"/>
        <v>1000</v>
      </c>
    </row>
    <row r="503" spans="1:21">
      <c r="A503" s="148">
        <v>298</v>
      </c>
      <c r="B503" s="163" t="s">
        <v>224</v>
      </c>
      <c r="C503" s="163"/>
      <c r="D503" s="163"/>
      <c r="E503" s="98" t="s">
        <v>345</v>
      </c>
      <c r="F503" s="200" t="s">
        <v>504</v>
      </c>
      <c r="G503" s="177"/>
      <c r="H503" s="202">
        <v>1000</v>
      </c>
      <c r="I503" s="202">
        <v>1000</v>
      </c>
    </row>
    <row r="504" spans="1:21" s="28" customFormat="1">
      <c r="A504" s="120" t="s">
        <v>505</v>
      </c>
      <c r="B504" s="133"/>
      <c r="C504" s="133"/>
      <c r="D504" s="133"/>
      <c r="E504" s="121"/>
      <c r="F504" s="122"/>
      <c r="G504" s="121" t="s">
        <v>506</v>
      </c>
      <c r="H504" s="119">
        <f t="shared" ref="H504:I504" si="156">SUM(H505+H516)</f>
        <v>773500</v>
      </c>
      <c r="I504" s="119">
        <f t="shared" si="156"/>
        <v>685500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s="28" customFormat="1">
      <c r="A505" s="78" t="s">
        <v>507</v>
      </c>
      <c r="B505" s="96"/>
      <c r="C505" s="96"/>
      <c r="D505" s="96"/>
      <c r="E505" s="81"/>
      <c r="F505" s="82"/>
      <c r="G505" s="81" t="s">
        <v>506</v>
      </c>
      <c r="H505" s="112">
        <f t="shared" ref="H505:I505" si="157">SUM(H506:H515)</f>
        <v>68500</v>
      </c>
      <c r="I505" s="112">
        <f t="shared" si="157"/>
        <v>80500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>
      <c r="A506" s="1">
        <v>300</v>
      </c>
      <c r="B506" s="163" t="s">
        <v>224</v>
      </c>
      <c r="C506" s="163"/>
      <c r="D506" s="163"/>
      <c r="E506" s="20" t="s">
        <v>508</v>
      </c>
      <c r="F506" s="25" t="s">
        <v>509</v>
      </c>
      <c r="G506" s="58"/>
      <c r="H506" s="109">
        <v>6000</v>
      </c>
      <c r="I506" s="109">
        <v>3000</v>
      </c>
    </row>
    <row r="507" spans="1:21">
      <c r="A507" s="1">
        <v>301</v>
      </c>
      <c r="B507" s="163" t="s">
        <v>224</v>
      </c>
      <c r="C507" s="163"/>
      <c r="D507" s="163"/>
      <c r="E507" s="20" t="s">
        <v>508</v>
      </c>
      <c r="F507" s="25" t="s">
        <v>510</v>
      </c>
      <c r="G507" s="58"/>
      <c r="H507" s="109">
        <v>1000</v>
      </c>
      <c r="I507" s="109">
        <v>6000</v>
      </c>
    </row>
    <row r="508" spans="1:21">
      <c r="A508" s="1">
        <v>302</v>
      </c>
      <c r="B508" s="163" t="s">
        <v>224</v>
      </c>
      <c r="C508" s="163"/>
      <c r="D508" s="163"/>
      <c r="E508" s="20" t="s">
        <v>508</v>
      </c>
      <c r="F508" s="25" t="s">
        <v>511</v>
      </c>
      <c r="G508" s="58"/>
      <c r="H508" s="109">
        <v>8000</v>
      </c>
      <c r="I508" s="109">
        <v>18000</v>
      </c>
    </row>
    <row r="509" spans="1:21">
      <c r="A509" s="1">
        <v>303</v>
      </c>
      <c r="B509" s="163" t="s">
        <v>224</v>
      </c>
      <c r="C509" s="163"/>
      <c r="D509" s="163"/>
      <c r="E509" s="20" t="s">
        <v>508</v>
      </c>
      <c r="F509" s="25" t="s">
        <v>512</v>
      </c>
      <c r="G509" s="58"/>
      <c r="H509" s="109">
        <v>3000</v>
      </c>
      <c r="I509" s="109">
        <v>3000</v>
      </c>
    </row>
    <row r="510" spans="1:21">
      <c r="A510" s="1">
        <v>304</v>
      </c>
      <c r="B510" s="163" t="s">
        <v>224</v>
      </c>
      <c r="C510" s="163"/>
      <c r="D510" s="163"/>
      <c r="E510" s="20" t="s">
        <v>508</v>
      </c>
      <c r="F510" s="25" t="s">
        <v>513</v>
      </c>
      <c r="G510" s="58"/>
      <c r="H510" s="109">
        <v>30000</v>
      </c>
      <c r="I510" s="109">
        <v>30000</v>
      </c>
    </row>
    <row r="511" spans="1:21">
      <c r="A511" s="1">
        <v>305</v>
      </c>
      <c r="B511" s="163" t="s">
        <v>224</v>
      </c>
      <c r="C511" s="163"/>
      <c r="D511" s="163"/>
      <c r="E511" s="20" t="s">
        <v>508</v>
      </c>
      <c r="F511" s="25" t="s">
        <v>514</v>
      </c>
      <c r="G511" s="58"/>
      <c r="H511" s="109">
        <v>0</v>
      </c>
      <c r="I511" s="109">
        <v>0</v>
      </c>
    </row>
    <row r="512" spans="1:21">
      <c r="A512" s="1">
        <v>306</v>
      </c>
      <c r="B512" s="163" t="s">
        <v>224</v>
      </c>
      <c r="C512" s="163"/>
      <c r="D512" s="163"/>
      <c r="E512" s="20" t="s">
        <v>508</v>
      </c>
      <c r="F512" s="25" t="s">
        <v>515</v>
      </c>
      <c r="G512" s="58"/>
      <c r="H512" s="109">
        <v>0</v>
      </c>
      <c r="I512" s="109">
        <v>0</v>
      </c>
    </row>
    <row r="513" spans="1:21">
      <c r="A513" s="1">
        <v>307</v>
      </c>
      <c r="B513" s="163" t="s">
        <v>224</v>
      </c>
      <c r="C513" s="163"/>
      <c r="D513" s="163"/>
      <c r="E513" s="20" t="s">
        <v>508</v>
      </c>
      <c r="F513" s="25" t="s">
        <v>516</v>
      </c>
      <c r="G513" s="58"/>
      <c r="H513" s="109">
        <v>1800</v>
      </c>
      <c r="I513" s="109">
        <v>1800</v>
      </c>
    </row>
    <row r="514" spans="1:21">
      <c r="A514" s="1">
        <v>308</v>
      </c>
      <c r="B514" s="163" t="s">
        <v>224</v>
      </c>
      <c r="C514" s="163"/>
      <c r="D514" s="163"/>
      <c r="E514" s="20" t="s">
        <v>508</v>
      </c>
      <c r="F514" s="25" t="s">
        <v>517</v>
      </c>
      <c r="G514" s="58"/>
      <c r="H514" s="109">
        <v>17000</v>
      </c>
      <c r="I514" s="109">
        <v>17000</v>
      </c>
    </row>
    <row r="515" spans="1:21">
      <c r="A515" s="148">
        <v>309</v>
      </c>
      <c r="B515" s="163" t="s">
        <v>224</v>
      </c>
      <c r="C515" s="163"/>
      <c r="D515" s="163"/>
      <c r="E515" s="98" t="s">
        <v>508</v>
      </c>
      <c r="F515" s="200" t="s">
        <v>518</v>
      </c>
      <c r="G515" s="177"/>
      <c r="H515" s="202">
        <v>1700</v>
      </c>
      <c r="I515" s="202">
        <v>1700</v>
      </c>
    </row>
    <row r="516" spans="1:21">
      <c r="A516" s="83" t="s">
        <v>519</v>
      </c>
      <c r="B516" s="82"/>
      <c r="C516" s="82"/>
      <c r="D516" s="82"/>
      <c r="E516" s="84"/>
      <c r="F516" s="80"/>
      <c r="G516" s="81" t="s">
        <v>506</v>
      </c>
      <c r="H516" s="112">
        <f t="shared" ref="H516:I516" si="158">SUM(H517:H521)</f>
        <v>705000</v>
      </c>
      <c r="I516" s="112">
        <f t="shared" si="158"/>
        <v>605000</v>
      </c>
    </row>
    <row r="517" spans="1:21">
      <c r="A517" s="62">
        <v>310</v>
      </c>
      <c r="B517" s="166" t="s">
        <v>224</v>
      </c>
      <c r="C517" s="166"/>
      <c r="D517" s="166"/>
      <c r="E517" s="20" t="s">
        <v>448</v>
      </c>
      <c r="F517" s="25" t="s">
        <v>520</v>
      </c>
      <c r="G517" s="58"/>
      <c r="H517" s="108">
        <v>0</v>
      </c>
      <c r="I517" s="108">
        <v>0</v>
      </c>
    </row>
    <row r="518" spans="1:21">
      <c r="A518" s="1">
        <v>311</v>
      </c>
      <c r="B518" s="163" t="s">
        <v>224</v>
      </c>
      <c r="C518" s="163"/>
      <c r="D518" s="163"/>
      <c r="E518" s="20">
        <v>3239</v>
      </c>
      <c r="F518" s="25" t="s">
        <v>521</v>
      </c>
      <c r="G518" s="58"/>
      <c r="H518" s="290">
        <v>5000</v>
      </c>
      <c r="I518" s="290">
        <v>5000</v>
      </c>
    </row>
    <row r="519" spans="1:21">
      <c r="A519" s="1">
        <v>312</v>
      </c>
      <c r="B519" s="178" t="s">
        <v>224</v>
      </c>
      <c r="C519" s="178"/>
      <c r="D519" s="178"/>
      <c r="E519" s="20" t="s">
        <v>490</v>
      </c>
      <c r="F519" s="25" t="s">
        <v>522</v>
      </c>
      <c r="G519" s="58"/>
      <c r="H519" s="109">
        <v>0</v>
      </c>
      <c r="I519" s="109">
        <v>0</v>
      </c>
    </row>
    <row r="520" spans="1:21">
      <c r="A520" s="1">
        <v>312</v>
      </c>
      <c r="B520" s="163"/>
      <c r="C520" s="163"/>
      <c r="D520" s="186" t="s">
        <v>275</v>
      </c>
      <c r="E520" s="20" t="s">
        <v>490</v>
      </c>
      <c r="F520" s="25" t="s">
        <v>523</v>
      </c>
      <c r="G520" s="58"/>
      <c r="H520" s="187">
        <v>600000</v>
      </c>
      <c r="I520" s="187">
        <v>600000</v>
      </c>
      <c r="J520" s="32"/>
    </row>
    <row r="521" spans="1:21">
      <c r="A521" s="148">
        <v>312</v>
      </c>
      <c r="B521" s="370"/>
      <c r="C521" s="370"/>
      <c r="D521" s="371" t="s">
        <v>256</v>
      </c>
      <c r="E521" s="98" t="s">
        <v>490</v>
      </c>
      <c r="F521" s="200" t="s">
        <v>524</v>
      </c>
      <c r="G521" s="177"/>
      <c r="H521" s="323">
        <v>100000</v>
      </c>
      <c r="I521" s="323">
        <v>0</v>
      </c>
      <c r="J521" s="494"/>
    </row>
    <row r="522" spans="1:21" s="28" customFormat="1">
      <c r="A522" s="116" t="s">
        <v>525</v>
      </c>
      <c r="B522" s="122"/>
      <c r="C522" s="122"/>
      <c r="D522" s="122"/>
      <c r="E522" s="117"/>
      <c r="F522" s="118"/>
      <c r="G522" s="121" t="s">
        <v>506</v>
      </c>
      <c r="H522" s="119">
        <f t="shared" ref="H522:I522" si="159">SUM(H523+H525+H535+H527+H531+H529+H533+H537+H539)</f>
        <v>38000</v>
      </c>
      <c r="I522" s="119">
        <f t="shared" si="159"/>
        <v>45000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s="28" customFormat="1">
      <c r="A523" s="83" t="s">
        <v>526</v>
      </c>
      <c r="B523" s="82"/>
      <c r="C523" s="82"/>
      <c r="D523" s="82"/>
      <c r="E523" s="84"/>
      <c r="F523" s="80"/>
      <c r="G523" s="81"/>
      <c r="H523" s="112">
        <f t="shared" ref="H523:I523" si="160">SUM(H524)</f>
        <v>2500</v>
      </c>
      <c r="I523" s="112">
        <f t="shared" si="160"/>
        <v>2500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>
      <c r="A524" s="1">
        <v>315</v>
      </c>
      <c r="B524" s="163" t="s">
        <v>224</v>
      </c>
      <c r="C524" s="163"/>
      <c r="D524" s="163"/>
      <c r="E524" s="20" t="s">
        <v>508</v>
      </c>
      <c r="F524" s="25" t="s">
        <v>527</v>
      </c>
      <c r="G524" s="58"/>
      <c r="H524" s="109">
        <v>2500</v>
      </c>
      <c r="I524" s="109">
        <v>2500</v>
      </c>
    </row>
    <row r="525" spans="1:21" s="28" customFormat="1">
      <c r="A525" s="83" t="s">
        <v>528</v>
      </c>
      <c r="B525" s="82"/>
      <c r="C525" s="82"/>
      <c r="D525" s="82"/>
      <c r="E525" s="85"/>
      <c r="F525" s="86"/>
      <c r="G525" s="86"/>
      <c r="H525" s="113">
        <f t="shared" ref="H525:I525" si="161">SUM(H526)</f>
        <v>3000</v>
      </c>
      <c r="I525" s="113">
        <f t="shared" si="161"/>
        <v>10000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>
      <c r="A526" s="1">
        <v>317</v>
      </c>
      <c r="B526" s="163" t="s">
        <v>224</v>
      </c>
      <c r="C526" s="163"/>
      <c r="D526" s="163"/>
      <c r="E526" s="20" t="s">
        <v>508</v>
      </c>
      <c r="F526" s="25" t="s">
        <v>529</v>
      </c>
      <c r="G526" s="58"/>
      <c r="H526" s="109">
        <v>3000</v>
      </c>
      <c r="I526" s="109">
        <v>10000</v>
      </c>
      <c r="J526" s="495"/>
    </row>
    <row r="527" spans="1:21" s="28" customFormat="1">
      <c r="A527" s="83" t="s">
        <v>530</v>
      </c>
      <c r="B527" s="82"/>
      <c r="C527" s="82"/>
      <c r="D527" s="82"/>
      <c r="E527" s="85"/>
      <c r="F527" s="86"/>
      <c r="G527" s="86"/>
      <c r="H527" s="113">
        <f t="shared" ref="H527:I527" si="162">SUM(H528)</f>
        <v>0</v>
      </c>
      <c r="I527" s="113">
        <f t="shared" si="162"/>
        <v>0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>
      <c r="A528" s="1">
        <v>320</v>
      </c>
      <c r="B528" s="163" t="s">
        <v>224</v>
      </c>
      <c r="C528" s="163"/>
      <c r="D528" s="163"/>
      <c r="E528" s="20" t="s">
        <v>508</v>
      </c>
      <c r="F528" s="25" t="s">
        <v>529</v>
      </c>
      <c r="G528" s="58"/>
      <c r="H528" s="109">
        <v>0</v>
      </c>
      <c r="I528" s="109">
        <v>0</v>
      </c>
    </row>
    <row r="529" spans="1:21" s="28" customFormat="1">
      <c r="A529" s="83" t="s">
        <v>531</v>
      </c>
      <c r="B529" s="82"/>
      <c r="C529" s="82"/>
      <c r="D529" s="82"/>
      <c r="E529" s="85"/>
      <c r="F529" s="86"/>
      <c r="G529" s="86"/>
      <c r="H529" s="113">
        <f t="shared" ref="H529:I529" si="163">SUM(H530)</f>
        <v>2000</v>
      </c>
      <c r="I529" s="113">
        <f t="shared" si="163"/>
        <v>2000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>
      <c r="A530" s="1">
        <v>322</v>
      </c>
      <c r="B530" s="163" t="s">
        <v>224</v>
      </c>
      <c r="C530" s="163"/>
      <c r="D530" s="163"/>
      <c r="E530" s="20" t="s">
        <v>508</v>
      </c>
      <c r="F530" s="25" t="s">
        <v>529</v>
      </c>
      <c r="G530" s="58"/>
      <c r="H530" s="109">
        <v>2000</v>
      </c>
      <c r="I530" s="109">
        <v>2000</v>
      </c>
    </row>
    <row r="531" spans="1:21" s="28" customFormat="1">
      <c r="A531" s="83" t="s">
        <v>532</v>
      </c>
      <c r="B531" s="82"/>
      <c r="C531" s="82"/>
      <c r="D531" s="82"/>
      <c r="E531" s="85"/>
      <c r="F531" s="86"/>
      <c r="G531" s="86"/>
      <c r="H531" s="113">
        <f t="shared" ref="H531:I531" si="164">SUM(H532)</f>
        <v>21000</v>
      </c>
      <c r="I531" s="113">
        <f t="shared" si="164"/>
        <v>21000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>
      <c r="A532" s="1">
        <v>324</v>
      </c>
      <c r="B532" s="163" t="s">
        <v>224</v>
      </c>
      <c r="C532" s="163"/>
      <c r="D532" s="163"/>
      <c r="E532" s="20" t="s">
        <v>508</v>
      </c>
      <c r="F532" s="25" t="s">
        <v>533</v>
      </c>
      <c r="G532" s="58"/>
      <c r="H532" s="109">
        <v>21000</v>
      </c>
      <c r="I532" s="109">
        <v>21000</v>
      </c>
    </row>
    <row r="533" spans="1:21" s="28" customFormat="1">
      <c r="A533" s="83" t="s">
        <v>534</v>
      </c>
      <c r="B533" s="82"/>
      <c r="C533" s="82"/>
      <c r="D533" s="82"/>
      <c r="E533" s="85"/>
      <c r="F533" s="86"/>
      <c r="G533" s="86"/>
      <c r="H533" s="113">
        <f t="shared" ref="H533:I533" si="165">SUM(H534)</f>
        <v>7000</v>
      </c>
      <c r="I533" s="113">
        <f t="shared" si="165"/>
        <v>7000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>
      <c r="A534" s="1">
        <v>326</v>
      </c>
      <c r="B534" s="163" t="s">
        <v>224</v>
      </c>
      <c r="C534" s="163"/>
      <c r="D534" s="163"/>
      <c r="E534" s="20" t="s">
        <v>508</v>
      </c>
      <c r="F534" s="25" t="s">
        <v>529</v>
      </c>
      <c r="G534" s="58"/>
      <c r="H534" s="290">
        <v>7000</v>
      </c>
      <c r="I534" s="290">
        <v>7000</v>
      </c>
    </row>
    <row r="535" spans="1:21" s="28" customFormat="1">
      <c r="A535" s="83" t="s">
        <v>535</v>
      </c>
      <c r="B535" s="82"/>
      <c r="C535" s="82"/>
      <c r="D535" s="82"/>
      <c r="E535" s="84"/>
      <c r="F535" s="80"/>
      <c r="G535" s="81"/>
      <c r="H535" s="112">
        <f t="shared" ref="H535:I537" si="166">SUM(H536)</f>
        <v>700</v>
      </c>
      <c r="I535" s="112">
        <f t="shared" si="166"/>
        <v>700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>
      <c r="A536" s="62">
        <v>330</v>
      </c>
      <c r="B536" s="166" t="s">
        <v>224</v>
      </c>
      <c r="C536" s="166"/>
      <c r="D536" s="166"/>
      <c r="E536" s="20" t="s">
        <v>508</v>
      </c>
      <c r="F536" s="25" t="s">
        <v>529</v>
      </c>
      <c r="G536" s="58"/>
      <c r="H536" s="109">
        <v>700</v>
      </c>
      <c r="I536" s="109">
        <v>700</v>
      </c>
    </row>
    <row r="537" spans="1:21" s="28" customFormat="1">
      <c r="A537" s="83" t="s">
        <v>536</v>
      </c>
      <c r="B537" s="82"/>
      <c r="C537" s="82"/>
      <c r="D537" s="82"/>
      <c r="E537" s="84"/>
      <c r="F537" s="80"/>
      <c r="G537" s="81"/>
      <c r="H537" s="112">
        <f t="shared" si="166"/>
        <v>700</v>
      </c>
      <c r="I537" s="112">
        <f t="shared" si="166"/>
        <v>700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>
      <c r="A538" s="62">
        <v>332</v>
      </c>
      <c r="B538" s="166" t="s">
        <v>224</v>
      </c>
      <c r="C538" s="166"/>
      <c r="D538" s="166"/>
      <c r="E538" s="20" t="s">
        <v>508</v>
      </c>
      <c r="F538" s="25" t="s">
        <v>529</v>
      </c>
      <c r="G538" s="58"/>
      <c r="H538" s="109">
        <v>700</v>
      </c>
      <c r="I538" s="109">
        <v>700</v>
      </c>
    </row>
    <row r="539" spans="1:21" s="3" customFormat="1">
      <c r="A539" s="95" t="s">
        <v>537</v>
      </c>
      <c r="B539" s="81"/>
      <c r="C539" s="81"/>
      <c r="D539" s="81"/>
      <c r="E539" s="81"/>
      <c r="F539" s="82"/>
      <c r="G539" s="81"/>
      <c r="H539" s="107">
        <f t="shared" ref="H539:I539" si="167">SUM(H540)</f>
        <v>1100</v>
      </c>
      <c r="I539" s="107">
        <f t="shared" si="167"/>
        <v>1100</v>
      </c>
    </row>
    <row r="540" spans="1:21">
      <c r="A540" s="201">
        <v>334</v>
      </c>
      <c r="B540" s="166" t="s">
        <v>224</v>
      </c>
      <c r="C540" s="166"/>
      <c r="D540" s="166"/>
      <c r="E540" s="98" t="s">
        <v>508</v>
      </c>
      <c r="F540" s="200" t="s">
        <v>529</v>
      </c>
      <c r="G540" s="177"/>
      <c r="H540" s="202">
        <v>1100</v>
      </c>
      <c r="I540" s="202">
        <v>1100</v>
      </c>
    </row>
    <row r="541" spans="1:21" s="28" customFormat="1">
      <c r="A541" s="120" t="s">
        <v>538</v>
      </c>
      <c r="B541" s="133"/>
      <c r="C541" s="133"/>
      <c r="D541" s="133"/>
      <c r="E541" s="121"/>
      <c r="F541" s="122"/>
      <c r="G541" s="121" t="s">
        <v>539</v>
      </c>
      <c r="H541" s="119">
        <f t="shared" ref="H541:I541" si="168">SUM(H542+H547)</f>
        <v>10100</v>
      </c>
      <c r="I541" s="119">
        <f t="shared" si="168"/>
        <v>40100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s="28" customFormat="1">
      <c r="A542" s="78" t="s">
        <v>540</v>
      </c>
      <c r="B542" s="96"/>
      <c r="C542" s="96"/>
      <c r="D542" s="96"/>
      <c r="E542" s="81"/>
      <c r="F542" s="82"/>
      <c r="G542" s="81" t="s">
        <v>539</v>
      </c>
      <c r="H542" s="112">
        <f>SUM(H543:H546)</f>
        <v>10100</v>
      </c>
      <c r="I542" s="112">
        <f>SUM(I543:I546)</f>
        <v>10100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>
      <c r="A543" s="1">
        <v>400</v>
      </c>
      <c r="B543" s="163" t="s">
        <v>224</v>
      </c>
      <c r="C543" s="163"/>
      <c r="D543" s="163"/>
      <c r="E543" s="20">
        <v>3811</v>
      </c>
      <c r="F543" s="25" t="s">
        <v>541</v>
      </c>
      <c r="G543" s="58"/>
      <c r="H543" s="109">
        <v>6000</v>
      </c>
      <c r="I543" s="109">
        <v>6000</v>
      </c>
    </row>
    <row r="544" spans="1:21">
      <c r="A544" s="1">
        <v>403</v>
      </c>
      <c r="B544" s="163" t="s">
        <v>224</v>
      </c>
      <c r="C544" s="163"/>
      <c r="D544" s="163"/>
      <c r="E544" s="20" t="s">
        <v>508</v>
      </c>
      <c r="F544" s="25" t="s">
        <v>542</v>
      </c>
      <c r="G544" s="58"/>
      <c r="H544" s="109">
        <v>1000</v>
      </c>
      <c r="I544" s="109">
        <v>1000</v>
      </c>
      <c r="J544" s="32"/>
    </row>
    <row r="545" spans="1:21">
      <c r="A545" s="1">
        <v>404</v>
      </c>
      <c r="B545" s="163" t="s">
        <v>224</v>
      </c>
      <c r="C545" s="163"/>
      <c r="D545" s="163"/>
      <c r="E545" s="20">
        <v>3811</v>
      </c>
      <c r="F545" s="25" t="s">
        <v>543</v>
      </c>
      <c r="G545" s="58"/>
      <c r="H545" s="109">
        <v>100</v>
      </c>
      <c r="I545" s="109">
        <v>100</v>
      </c>
      <c r="J545" s="32"/>
    </row>
    <row r="546" spans="1:21">
      <c r="A546" s="148">
        <v>405</v>
      </c>
      <c r="B546" s="163" t="s">
        <v>224</v>
      </c>
      <c r="C546" s="163"/>
      <c r="D546" s="163"/>
      <c r="E546" s="283" t="s">
        <v>407</v>
      </c>
      <c r="F546" s="200" t="s">
        <v>544</v>
      </c>
      <c r="G546" s="177"/>
      <c r="H546" s="202">
        <v>3000</v>
      </c>
      <c r="I546" s="202">
        <v>3000</v>
      </c>
      <c r="J546" s="465"/>
    </row>
    <row r="547" spans="1:21" s="3" customFormat="1">
      <c r="A547" s="95" t="s">
        <v>545</v>
      </c>
      <c r="B547" s="81"/>
      <c r="C547" s="81"/>
      <c r="D547" s="81"/>
      <c r="E547" s="81"/>
      <c r="F547" s="82"/>
      <c r="G547" s="81" t="s">
        <v>539</v>
      </c>
      <c r="H547" s="107">
        <f t="shared" ref="H547:I547" si="169">SUM(H548:H549)</f>
        <v>0</v>
      </c>
      <c r="I547" s="107">
        <f t="shared" si="169"/>
        <v>30000</v>
      </c>
      <c r="J547" s="452"/>
    </row>
    <row r="548" spans="1:21">
      <c r="A548" s="1">
        <v>408</v>
      </c>
      <c r="B548" s="163" t="s">
        <v>224</v>
      </c>
      <c r="C548" s="163"/>
      <c r="D548" s="163"/>
      <c r="E548" s="20" t="s">
        <v>428</v>
      </c>
      <c r="F548" s="25" t="s">
        <v>546</v>
      </c>
      <c r="G548" s="58"/>
      <c r="H548" s="109">
        <v>0</v>
      </c>
      <c r="I548" s="109">
        <v>9000</v>
      </c>
      <c r="J548" s="495"/>
    </row>
    <row r="549" spans="1:21">
      <c r="A549" s="148">
        <v>408</v>
      </c>
      <c r="B549" s="163"/>
      <c r="C549" s="163"/>
      <c r="D549" s="268" t="s">
        <v>275</v>
      </c>
      <c r="E549" s="98" t="s">
        <v>428</v>
      </c>
      <c r="F549" s="200" t="s">
        <v>546</v>
      </c>
      <c r="G549" s="177"/>
      <c r="H549" s="497">
        <v>0</v>
      </c>
      <c r="I549" s="497">
        <v>21000</v>
      </c>
      <c r="J549" s="495"/>
    </row>
    <row r="550" spans="1:21" s="28" customFormat="1">
      <c r="A550" s="120" t="s">
        <v>547</v>
      </c>
      <c r="B550" s="133"/>
      <c r="C550" s="133"/>
      <c r="D550" s="133"/>
      <c r="E550" s="121"/>
      <c r="F550" s="122"/>
      <c r="G550" s="121" t="s">
        <v>548</v>
      </c>
      <c r="H550" s="119">
        <f t="shared" ref="H550:I551" si="170">SUM(H551)</f>
        <v>4000</v>
      </c>
      <c r="I550" s="119">
        <f t="shared" si="170"/>
        <v>4000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s="28" customFormat="1">
      <c r="A551" s="78" t="s">
        <v>549</v>
      </c>
      <c r="B551" s="96"/>
      <c r="C551" s="96"/>
      <c r="D551" s="96"/>
      <c r="E551" s="81"/>
      <c r="F551" s="82"/>
      <c r="G551" s="81" t="s">
        <v>548</v>
      </c>
      <c r="H551" s="112">
        <f t="shared" si="170"/>
        <v>4000</v>
      </c>
      <c r="I551" s="112">
        <f t="shared" si="170"/>
        <v>4000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>
      <c r="A552" s="148">
        <v>410</v>
      </c>
      <c r="B552" s="163" t="s">
        <v>224</v>
      </c>
      <c r="C552" s="163"/>
      <c r="D552" s="163"/>
      <c r="E552" s="98">
        <v>3811</v>
      </c>
      <c r="F552" s="200" t="s">
        <v>550</v>
      </c>
      <c r="G552" s="177"/>
      <c r="H552" s="202">
        <v>4000</v>
      </c>
      <c r="I552" s="202">
        <v>4000</v>
      </c>
    </row>
    <row r="553" spans="1:21" s="28" customFormat="1">
      <c r="A553" s="120" t="s">
        <v>551</v>
      </c>
      <c r="B553" s="133"/>
      <c r="C553" s="133"/>
      <c r="D553" s="133"/>
      <c r="E553" s="121"/>
      <c r="F553" s="122"/>
      <c r="G553" s="121" t="s">
        <v>552</v>
      </c>
      <c r="H553" s="430">
        <f t="shared" ref="H553:I553" si="171">SUM(H554+H566)</f>
        <v>58900</v>
      </c>
      <c r="I553" s="430">
        <f t="shared" si="171"/>
        <v>58900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s="28" customFormat="1">
      <c r="A554" s="78" t="s">
        <v>553</v>
      </c>
      <c r="B554" s="96"/>
      <c r="C554" s="96"/>
      <c r="D554" s="96"/>
      <c r="E554" s="81"/>
      <c r="F554" s="82"/>
      <c r="G554" s="81"/>
      <c r="H554" s="112">
        <f t="shared" ref="H554:I554" si="172">SUM(H555:H565)</f>
        <v>52900</v>
      </c>
      <c r="I554" s="112">
        <f t="shared" si="172"/>
        <v>52900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>
      <c r="A555" s="62">
        <v>500</v>
      </c>
      <c r="B555" s="166" t="s">
        <v>224</v>
      </c>
      <c r="C555" s="166"/>
      <c r="D555" s="166"/>
      <c r="E555" s="20">
        <v>3721</v>
      </c>
      <c r="F555" s="25" t="s">
        <v>554</v>
      </c>
      <c r="G555" s="58" t="s">
        <v>555</v>
      </c>
      <c r="H555" s="109">
        <v>5000</v>
      </c>
      <c r="I555" s="109">
        <v>5000</v>
      </c>
    </row>
    <row r="556" spans="1:21">
      <c r="A556" s="62">
        <v>500</v>
      </c>
      <c r="B556" s="166"/>
      <c r="C556" s="166"/>
      <c r="D556" s="268" t="s">
        <v>275</v>
      </c>
      <c r="E556" s="20" t="s">
        <v>556</v>
      </c>
      <c r="F556" s="25" t="s">
        <v>557</v>
      </c>
      <c r="G556" s="58" t="s">
        <v>558</v>
      </c>
      <c r="H556" s="187">
        <v>800</v>
      </c>
      <c r="I556" s="187">
        <v>800</v>
      </c>
    </row>
    <row r="557" spans="1:21">
      <c r="A557" s="1">
        <v>501</v>
      </c>
      <c r="B557" s="163" t="s">
        <v>224</v>
      </c>
      <c r="C557" s="163"/>
      <c r="D557" s="163"/>
      <c r="E557" s="20">
        <v>3721</v>
      </c>
      <c r="F557" s="25" t="s">
        <v>559</v>
      </c>
      <c r="G557" s="58" t="s">
        <v>560</v>
      </c>
      <c r="H557" s="109">
        <v>700</v>
      </c>
      <c r="I557" s="109">
        <v>700</v>
      </c>
    </row>
    <row r="558" spans="1:21">
      <c r="A558" s="1">
        <v>502</v>
      </c>
      <c r="B558" s="163" t="s">
        <v>224</v>
      </c>
      <c r="C558" s="163"/>
      <c r="D558" s="163"/>
      <c r="E558" s="20">
        <v>3722</v>
      </c>
      <c r="F558" s="25" t="s">
        <v>561</v>
      </c>
      <c r="G558" s="58" t="s">
        <v>560</v>
      </c>
      <c r="H558" s="109">
        <v>11000</v>
      </c>
      <c r="I558" s="109">
        <v>11000</v>
      </c>
    </row>
    <row r="559" spans="1:21">
      <c r="A559" s="1">
        <v>503</v>
      </c>
      <c r="B559" s="163" t="s">
        <v>224</v>
      </c>
      <c r="C559" s="163"/>
      <c r="D559" s="163"/>
      <c r="E559" s="20">
        <v>3721</v>
      </c>
      <c r="F559" s="25" t="s">
        <v>562</v>
      </c>
      <c r="G559" s="58" t="s">
        <v>563</v>
      </c>
      <c r="H559" s="109">
        <v>3000</v>
      </c>
      <c r="I559" s="109">
        <v>3000</v>
      </c>
    </row>
    <row r="560" spans="1:21">
      <c r="A560" s="1">
        <v>504</v>
      </c>
      <c r="B560" s="163" t="s">
        <v>224</v>
      </c>
      <c r="C560" s="163"/>
      <c r="D560" s="163"/>
      <c r="E560" s="20">
        <v>3722</v>
      </c>
      <c r="F560" s="25" t="s">
        <v>186</v>
      </c>
      <c r="G560" s="58" t="s">
        <v>560</v>
      </c>
      <c r="H560" s="109">
        <v>7000</v>
      </c>
      <c r="I560" s="109">
        <v>7000</v>
      </c>
    </row>
    <row r="561" spans="1:21">
      <c r="A561" s="1">
        <v>508</v>
      </c>
      <c r="B561" s="163" t="s">
        <v>224</v>
      </c>
      <c r="C561" s="163"/>
      <c r="D561" s="163"/>
      <c r="E561" s="20" t="s">
        <v>564</v>
      </c>
      <c r="F561" s="372" t="s">
        <v>565</v>
      </c>
      <c r="G561" s="58" t="s">
        <v>560</v>
      </c>
      <c r="H561" s="290">
        <v>3000</v>
      </c>
      <c r="I561" s="290">
        <v>3000</v>
      </c>
    </row>
    <row r="562" spans="1:21">
      <c r="A562" s="1">
        <v>504</v>
      </c>
      <c r="B562" s="163"/>
      <c r="C562" s="163"/>
      <c r="D562" s="268" t="s">
        <v>275</v>
      </c>
      <c r="E562" s="20" t="s">
        <v>564</v>
      </c>
      <c r="F562" s="25" t="s">
        <v>566</v>
      </c>
      <c r="G562" s="58" t="s">
        <v>560</v>
      </c>
      <c r="H562" s="400">
        <v>3000</v>
      </c>
      <c r="I562" s="400">
        <v>3000</v>
      </c>
    </row>
    <row r="563" spans="1:21">
      <c r="A563" s="1">
        <v>505</v>
      </c>
      <c r="B563" s="163" t="s">
        <v>224</v>
      </c>
      <c r="C563" s="163"/>
      <c r="D563" s="163"/>
      <c r="E563" s="20">
        <v>3721</v>
      </c>
      <c r="F563" s="25" t="s">
        <v>567</v>
      </c>
      <c r="G563" s="58" t="s">
        <v>560</v>
      </c>
      <c r="H563" s="109">
        <v>9000</v>
      </c>
      <c r="I563" s="109">
        <v>9000</v>
      </c>
    </row>
    <row r="564" spans="1:21">
      <c r="A564" s="1">
        <v>506</v>
      </c>
      <c r="B564" s="163" t="s">
        <v>224</v>
      </c>
      <c r="C564" s="163"/>
      <c r="D564" s="163"/>
      <c r="E564" s="20" t="s">
        <v>564</v>
      </c>
      <c r="F564" s="25" t="s">
        <v>568</v>
      </c>
      <c r="G564" s="58" t="s">
        <v>569</v>
      </c>
      <c r="H564" s="109">
        <v>10000</v>
      </c>
      <c r="I564" s="109">
        <v>10000</v>
      </c>
    </row>
    <row r="565" spans="1:21">
      <c r="A565" s="148">
        <v>507</v>
      </c>
      <c r="B565" s="163" t="s">
        <v>224</v>
      </c>
      <c r="C565" s="163"/>
      <c r="D565" s="163"/>
      <c r="E565" s="98" t="s">
        <v>337</v>
      </c>
      <c r="F565" s="200" t="s">
        <v>570</v>
      </c>
      <c r="G565" s="177" t="s">
        <v>569</v>
      </c>
      <c r="H565" s="202">
        <v>400</v>
      </c>
      <c r="I565" s="202">
        <v>400</v>
      </c>
    </row>
    <row r="566" spans="1:21" s="28" customFormat="1">
      <c r="A566" s="83" t="s">
        <v>571</v>
      </c>
      <c r="B566" s="82"/>
      <c r="C566" s="82"/>
      <c r="D566" s="82"/>
      <c r="E566" s="84"/>
      <c r="F566" s="80"/>
      <c r="G566" s="81"/>
      <c r="H566" s="112">
        <f t="shared" ref="H566:I566" si="173">SUM(H567:H574)</f>
        <v>6000</v>
      </c>
      <c r="I566" s="112">
        <f t="shared" si="173"/>
        <v>6000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>
      <c r="A567" s="1">
        <v>510</v>
      </c>
      <c r="B567" s="163" t="s">
        <v>224</v>
      </c>
      <c r="C567" s="163"/>
      <c r="D567" s="163"/>
      <c r="E567" s="20">
        <v>3811</v>
      </c>
      <c r="F567" s="25" t="s">
        <v>572</v>
      </c>
      <c r="G567" s="58" t="s">
        <v>569</v>
      </c>
      <c r="H567" s="399">
        <v>1500</v>
      </c>
      <c r="I567" s="399">
        <v>1500</v>
      </c>
    </row>
    <row r="568" spans="1:21">
      <c r="A568" s="1">
        <v>512</v>
      </c>
      <c r="B568" s="163" t="s">
        <v>224</v>
      </c>
      <c r="C568" s="163"/>
      <c r="D568" s="163"/>
      <c r="E568" s="20">
        <v>3811</v>
      </c>
      <c r="F568" s="25" t="s">
        <v>573</v>
      </c>
      <c r="G568" s="58" t="s">
        <v>569</v>
      </c>
      <c r="H568" s="109">
        <v>150</v>
      </c>
      <c r="I568" s="109">
        <v>150</v>
      </c>
    </row>
    <row r="569" spans="1:21">
      <c r="A569" s="1">
        <v>513</v>
      </c>
      <c r="B569" s="163" t="s">
        <v>224</v>
      </c>
      <c r="C569" s="163"/>
      <c r="D569" s="163"/>
      <c r="E569" s="20">
        <v>3811</v>
      </c>
      <c r="F569" s="25" t="s">
        <v>574</v>
      </c>
      <c r="G569" s="58" t="s">
        <v>555</v>
      </c>
      <c r="H569" s="109">
        <v>150</v>
      </c>
      <c r="I569" s="109">
        <v>150</v>
      </c>
    </row>
    <row r="570" spans="1:21">
      <c r="A570" s="1">
        <v>514</v>
      </c>
      <c r="B570" s="163" t="s">
        <v>224</v>
      </c>
      <c r="C570" s="163"/>
      <c r="D570" s="163"/>
      <c r="E570" s="20">
        <v>3811</v>
      </c>
      <c r="F570" s="25" t="s">
        <v>575</v>
      </c>
      <c r="G570" s="58" t="s">
        <v>576</v>
      </c>
      <c r="H570" s="109">
        <v>1300</v>
      </c>
      <c r="I570" s="109">
        <v>1300</v>
      </c>
    </row>
    <row r="571" spans="1:21">
      <c r="A571" s="1">
        <v>515</v>
      </c>
      <c r="B571" s="163" t="s">
        <v>224</v>
      </c>
      <c r="C571" s="163"/>
      <c r="D571" s="163"/>
      <c r="E571" s="20">
        <v>3811</v>
      </c>
      <c r="F571" s="25" t="s">
        <v>577</v>
      </c>
      <c r="G571" s="58" t="s">
        <v>569</v>
      </c>
      <c r="H571" s="290">
        <v>2500</v>
      </c>
      <c r="I571" s="290">
        <v>2500</v>
      </c>
    </row>
    <row r="572" spans="1:21">
      <c r="A572" s="1">
        <v>516</v>
      </c>
      <c r="B572" s="163" t="s">
        <v>224</v>
      </c>
      <c r="C572" s="163"/>
      <c r="D572" s="163"/>
      <c r="E572" s="20">
        <v>3811</v>
      </c>
      <c r="F572" s="25" t="s">
        <v>578</v>
      </c>
      <c r="G572" s="58" t="s">
        <v>555</v>
      </c>
      <c r="H572" s="109">
        <v>300</v>
      </c>
      <c r="I572" s="109">
        <v>300</v>
      </c>
    </row>
    <row r="573" spans="1:21">
      <c r="A573" s="1">
        <v>517</v>
      </c>
      <c r="B573" s="163" t="s">
        <v>224</v>
      </c>
      <c r="C573" s="163"/>
      <c r="D573" s="163"/>
      <c r="E573" s="20" t="s">
        <v>364</v>
      </c>
      <c r="F573" s="7" t="s">
        <v>579</v>
      </c>
      <c r="G573" s="29">
        <v>101</v>
      </c>
      <c r="H573" s="109">
        <v>100</v>
      </c>
      <c r="I573" s="109">
        <v>100</v>
      </c>
    </row>
    <row r="574" spans="1:21">
      <c r="A574" s="201">
        <v>518</v>
      </c>
      <c r="B574" s="166" t="s">
        <v>224</v>
      </c>
      <c r="C574" s="166"/>
      <c r="D574" s="166"/>
      <c r="E574" s="203" t="s">
        <v>364</v>
      </c>
      <c r="F574" s="200" t="s">
        <v>580</v>
      </c>
      <c r="G574" s="177" t="s">
        <v>569</v>
      </c>
      <c r="H574" s="202">
        <v>0</v>
      </c>
      <c r="I574" s="202">
        <v>0</v>
      </c>
    </row>
    <row r="575" spans="1:21" s="28" customFormat="1">
      <c r="A575" s="116" t="s">
        <v>581</v>
      </c>
      <c r="B575" s="122"/>
      <c r="C575" s="122"/>
      <c r="D575" s="122"/>
      <c r="E575" s="117"/>
      <c r="F575" s="125"/>
      <c r="G575" s="121" t="s">
        <v>582</v>
      </c>
      <c r="H575" s="119">
        <f t="shared" ref="H575:I575" si="174">SUM(H576+H578)</f>
        <v>4500</v>
      </c>
      <c r="I575" s="119">
        <f t="shared" si="174"/>
        <v>4500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s="28" customFormat="1">
      <c r="A576" s="83" t="s">
        <v>583</v>
      </c>
      <c r="B576" s="82"/>
      <c r="C576" s="82"/>
      <c r="D576" s="82"/>
      <c r="E576" s="84"/>
      <c r="F576" s="87"/>
      <c r="G576" s="81"/>
      <c r="H576" s="112">
        <f t="shared" ref="H576:I576" si="175">SUM(H577)</f>
        <v>3000</v>
      </c>
      <c r="I576" s="112">
        <f t="shared" si="175"/>
        <v>3000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>
      <c r="A577" s="148">
        <v>520</v>
      </c>
      <c r="B577" s="163" t="s">
        <v>224</v>
      </c>
      <c r="C577" s="163"/>
      <c r="D577" s="163"/>
      <c r="E577" s="98">
        <v>3811</v>
      </c>
      <c r="F577" s="91" t="s">
        <v>584</v>
      </c>
      <c r="G577" s="177" t="s">
        <v>582</v>
      </c>
      <c r="H577" s="431">
        <v>3000</v>
      </c>
      <c r="I577" s="431">
        <v>3000</v>
      </c>
    </row>
    <row r="578" spans="1:21" s="28" customFormat="1">
      <c r="A578" s="83" t="s">
        <v>585</v>
      </c>
      <c r="B578" s="82"/>
      <c r="C578" s="82"/>
      <c r="D578" s="82"/>
      <c r="E578" s="84"/>
      <c r="F578" s="87"/>
      <c r="G578" s="81"/>
      <c r="H578" s="112">
        <f t="shared" ref="H578:I578" si="176">SUM(H579)</f>
        <v>1500</v>
      </c>
      <c r="I578" s="112">
        <f t="shared" si="176"/>
        <v>1500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>
      <c r="A579" s="148">
        <v>525</v>
      </c>
      <c r="B579" s="163" t="s">
        <v>224</v>
      </c>
      <c r="C579" s="163"/>
      <c r="D579" s="163"/>
      <c r="E579" s="98">
        <v>3811</v>
      </c>
      <c r="F579" s="91" t="s">
        <v>586</v>
      </c>
      <c r="G579" s="177" t="s">
        <v>582</v>
      </c>
      <c r="H579" s="410">
        <v>1500</v>
      </c>
      <c r="I579" s="410">
        <v>1500</v>
      </c>
    </row>
    <row r="580" spans="1:21" s="28" customFormat="1">
      <c r="A580" s="116" t="s">
        <v>587</v>
      </c>
      <c r="B580" s="122"/>
      <c r="C580" s="122"/>
      <c r="D580" s="122"/>
      <c r="E580" s="117"/>
      <c r="F580" s="125"/>
      <c r="G580" s="121" t="s">
        <v>588</v>
      </c>
      <c r="H580" s="119">
        <f t="shared" ref="H580:I580" si="177">SUM(H581+H588+H590+H592+H594+H596+H598)</f>
        <v>27850</v>
      </c>
      <c r="I580" s="119">
        <f t="shared" si="177"/>
        <v>27850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s="28" customFormat="1">
      <c r="A581" s="83" t="s">
        <v>589</v>
      </c>
      <c r="B581" s="82"/>
      <c r="C581" s="82"/>
      <c r="D581" s="82"/>
      <c r="E581" s="84"/>
      <c r="F581" s="87"/>
      <c r="G581" s="81" t="s">
        <v>590</v>
      </c>
      <c r="H581" s="112">
        <f t="shared" ref="H581:I581" si="178">SUM(H582:H587)</f>
        <v>1900</v>
      </c>
      <c r="I581" s="112">
        <f t="shared" si="178"/>
        <v>1900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>
      <c r="A582" s="1">
        <v>527</v>
      </c>
      <c r="B582" s="163" t="s">
        <v>224</v>
      </c>
      <c r="C582" s="163"/>
      <c r="D582" s="163"/>
      <c r="E582" s="20" t="s">
        <v>345</v>
      </c>
      <c r="F582" s="5" t="s">
        <v>591</v>
      </c>
      <c r="G582" s="58"/>
      <c r="H582" s="108">
        <v>100</v>
      </c>
      <c r="I582" s="108">
        <v>100</v>
      </c>
    </row>
    <row r="583" spans="1:21">
      <c r="A583" s="1">
        <v>528</v>
      </c>
      <c r="B583" s="163" t="s">
        <v>224</v>
      </c>
      <c r="C583" s="163"/>
      <c r="D583" s="163"/>
      <c r="E583" s="20" t="s">
        <v>345</v>
      </c>
      <c r="F583" s="5" t="s">
        <v>592</v>
      </c>
      <c r="G583" s="58"/>
      <c r="H583" s="401">
        <v>100</v>
      </c>
      <c r="I583" s="401">
        <v>100</v>
      </c>
    </row>
    <row r="584" spans="1:21">
      <c r="A584" s="62">
        <v>529</v>
      </c>
      <c r="B584" s="166" t="s">
        <v>224</v>
      </c>
      <c r="C584" s="166"/>
      <c r="D584" s="166"/>
      <c r="E584" s="61" t="s">
        <v>593</v>
      </c>
      <c r="F584" s="5" t="s">
        <v>594</v>
      </c>
      <c r="G584" s="58"/>
      <c r="H584" s="401">
        <v>100</v>
      </c>
      <c r="I584" s="401">
        <v>100</v>
      </c>
    </row>
    <row r="585" spans="1:21">
      <c r="A585" s="1">
        <v>530</v>
      </c>
      <c r="B585" s="163" t="s">
        <v>224</v>
      </c>
      <c r="C585" s="163"/>
      <c r="D585" s="163"/>
      <c r="E585" s="20">
        <v>3811</v>
      </c>
      <c r="F585" s="5" t="s">
        <v>595</v>
      </c>
      <c r="G585" s="58"/>
      <c r="H585" s="108">
        <v>100</v>
      </c>
      <c r="I585" s="108">
        <v>100</v>
      </c>
    </row>
    <row r="586" spans="1:21">
      <c r="A586" s="1">
        <v>531</v>
      </c>
      <c r="B586" s="163" t="s">
        <v>224</v>
      </c>
      <c r="C586" s="163"/>
      <c r="D586" s="163"/>
      <c r="E586" s="20" t="s">
        <v>596</v>
      </c>
      <c r="F586" s="5" t="s">
        <v>597</v>
      </c>
      <c r="G586" s="58"/>
      <c r="H586" s="108">
        <v>800</v>
      </c>
      <c r="I586" s="108">
        <v>800</v>
      </c>
    </row>
    <row r="587" spans="1:21">
      <c r="A587" s="148">
        <v>532</v>
      </c>
      <c r="B587" s="163" t="s">
        <v>224</v>
      </c>
      <c r="C587" s="163"/>
      <c r="D587" s="163"/>
      <c r="E587" s="98" t="s">
        <v>403</v>
      </c>
      <c r="F587" s="91" t="s">
        <v>598</v>
      </c>
      <c r="G587" s="177"/>
      <c r="H587" s="410">
        <v>700</v>
      </c>
      <c r="I587" s="410">
        <v>700</v>
      </c>
    </row>
    <row r="588" spans="1:21" s="28" customFormat="1">
      <c r="A588" s="83" t="s">
        <v>599</v>
      </c>
      <c r="B588" s="82"/>
      <c r="C588" s="82"/>
      <c r="D588" s="82"/>
      <c r="E588" s="84"/>
      <c r="F588" s="87"/>
      <c r="G588" s="81"/>
      <c r="H588" s="112">
        <f t="shared" ref="H588:I588" si="179">SUM(H589)</f>
        <v>17000</v>
      </c>
      <c r="I588" s="112">
        <f t="shared" si="179"/>
        <v>17000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>
      <c r="A589" s="1">
        <v>532</v>
      </c>
      <c r="B589" s="163" t="s">
        <v>224</v>
      </c>
      <c r="C589" s="163"/>
      <c r="D589" s="163"/>
      <c r="E589" s="20">
        <v>3811</v>
      </c>
      <c r="F589" s="5" t="s">
        <v>595</v>
      </c>
      <c r="G589" s="58" t="s">
        <v>600</v>
      </c>
      <c r="H589" s="108">
        <v>17000</v>
      </c>
      <c r="I589" s="108">
        <v>17000</v>
      </c>
    </row>
    <row r="590" spans="1:21" s="28" customFormat="1">
      <c r="A590" s="83" t="s">
        <v>601</v>
      </c>
      <c r="B590" s="82"/>
      <c r="C590" s="82"/>
      <c r="D590" s="82"/>
      <c r="E590" s="84"/>
      <c r="F590" s="87"/>
      <c r="G590" s="81"/>
      <c r="H590" s="112">
        <f t="shared" ref="H590:I590" si="180">SUM(H591)</f>
        <v>1500</v>
      </c>
      <c r="I590" s="112">
        <f t="shared" si="180"/>
        <v>1500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>
      <c r="A591" s="62">
        <v>535</v>
      </c>
      <c r="B591" s="166" t="s">
        <v>224</v>
      </c>
      <c r="C591" s="166"/>
      <c r="D591" s="166"/>
      <c r="E591" s="20">
        <v>3811</v>
      </c>
      <c r="F591" s="5" t="s">
        <v>595</v>
      </c>
      <c r="G591" s="58" t="s">
        <v>600</v>
      </c>
      <c r="H591" s="108">
        <v>1500</v>
      </c>
      <c r="I591" s="108">
        <v>1500</v>
      </c>
    </row>
    <row r="592" spans="1:21" s="28" customFormat="1">
      <c r="A592" s="83" t="s">
        <v>602</v>
      </c>
      <c r="B592" s="82"/>
      <c r="C592" s="82"/>
      <c r="D592" s="82"/>
      <c r="E592" s="84"/>
      <c r="F592" s="87"/>
      <c r="G592" s="81"/>
      <c r="H592" s="112">
        <f t="shared" ref="H592:I592" si="181">SUM(H593)</f>
        <v>4000</v>
      </c>
      <c r="I592" s="112">
        <f t="shared" si="181"/>
        <v>4000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>
      <c r="A593" s="148">
        <v>538</v>
      </c>
      <c r="B593" s="163" t="s">
        <v>224</v>
      </c>
      <c r="C593" s="163"/>
      <c r="D593" s="163"/>
      <c r="E593" s="98">
        <v>3631</v>
      </c>
      <c r="F593" s="91" t="s">
        <v>603</v>
      </c>
      <c r="G593" s="177" t="s">
        <v>600</v>
      </c>
      <c r="H593" s="410">
        <v>4000</v>
      </c>
      <c r="I593" s="410">
        <v>4000</v>
      </c>
    </row>
    <row r="594" spans="1:21" s="28" customFormat="1">
      <c r="A594" s="83" t="s">
        <v>604</v>
      </c>
      <c r="B594" s="82"/>
      <c r="C594" s="82"/>
      <c r="D594" s="82"/>
      <c r="E594" s="84"/>
      <c r="F594" s="87"/>
      <c r="G594" s="81"/>
      <c r="H594" s="112">
        <f t="shared" ref="H594:I598" si="182">SUM(H595)</f>
        <v>300</v>
      </c>
      <c r="I594" s="112">
        <f t="shared" si="182"/>
        <v>300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>
      <c r="A595" s="62">
        <v>540</v>
      </c>
      <c r="B595" s="166" t="s">
        <v>224</v>
      </c>
      <c r="C595" s="166"/>
      <c r="D595" s="166"/>
      <c r="E595" s="20">
        <v>3631</v>
      </c>
      <c r="F595" s="5" t="s">
        <v>603</v>
      </c>
      <c r="G595" s="68" t="s">
        <v>605</v>
      </c>
      <c r="H595" s="108">
        <v>300</v>
      </c>
      <c r="I595" s="108">
        <v>300</v>
      </c>
    </row>
    <row r="596" spans="1:21" s="28" customFormat="1">
      <c r="A596" s="83" t="s">
        <v>606</v>
      </c>
      <c r="B596" s="82"/>
      <c r="C596" s="82"/>
      <c r="D596" s="82"/>
      <c r="E596" s="84"/>
      <c r="F596" s="87"/>
      <c r="G596" s="81"/>
      <c r="H596" s="112">
        <f t="shared" si="182"/>
        <v>150</v>
      </c>
      <c r="I596" s="112">
        <f t="shared" si="182"/>
        <v>150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>
      <c r="A597" s="62">
        <v>542</v>
      </c>
      <c r="B597" s="166" t="s">
        <v>224</v>
      </c>
      <c r="C597" s="166"/>
      <c r="D597" s="166"/>
      <c r="E597" s="20" t="s">
        <v>345</v>
      </c>
      <c r="F597" s="5" t="s">
        <v>150</v>
      </c>
      <c r="G597" s="58" t="s">
        <v>590</v>
      </c>
      <c r="H597" s="108">
        <v>150</v>
      </c>
      <c r="I597" s="108">
        <v>150</v>
      </c>
    </row>
    <row r="598" spans="1:21" s="28" customFormat="1">
      <c r="A598" s="83" t="s">
        <v>607</v>
      </c>
      <c r="B598" s="82"/>
      <c r="C598" s="82"/>
      <c r="D598" s="82"/>
      <c r="E598" s="84"/>
      <c r="F598" s="87"/>
      <c r="G598" s="81"/>
      <c r="H598" s="112">
        <f t="shared" si="182"/>
        <v>3000</v>
      </c>
      <c r="I598" s="112">
        <f t="shared" si="182"/>
        <v>3000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>
      <c r="A599" s="62">
        <v>544</v>
      </c>
      <c r="B599" s="166" t="s">
        <v>224</v>
      </c>
      <c r="C599" s="166"/>
      <c r="D599" s="166"/>
      <c r="E599" s="20" t="s">
        <v>407</v>
      </c>
      <c r="F599" s="5" t="s">
        <v>412</v>
      </c>
      <c r="G599" s="58" t="s">
        <v>590</v>
      </c>
      <c r="H599" s="108">
        <v>3000</v>
      </c>
      <c r="I599" s="108">
        <v>3000</v>
      </c>
    </row>
    <row r="600" spans="1:21" s="18" customFormat="1">
      <c r="A600" s="36"/>
      <c r="B600" s="131"/>
      <c r="C600" s="131"/>
      <c r="D600" s="131"/>
      <c r="E600" s="54"/>
      <c r="F600" s="37" t="s">
        <v>608</v>
      </c>
      <c r="G600" s="57"/>
      <c r="H600" s="441">
        <f t="shared" ref="H600:I600" si="183">SUM(H309+H387)</f>
        <v>1817921</v>
      </c>
      <c r="I600" s="441">
        <f t="shared" si="183"/>
        <v>2183421</v>
      </c>
    </row>
    <row r="601" spans="1:21" s="232" customFormat="1" ht="8.25" customHeight="1">
      <c r="A601" s="226"/>
      <c r="B601" s="227"/>
      <c r="C601" s="227"/>
      <c r="D601" s="227"/>
      <c r="E601" s="228"/>
      <c r="F601" s="229"/>
      <c r="G601" s="230"/>
      <c r="H601" s="231"/>
      <c r="I601" s="231"/>
    </row>
    <row r="602" spans="1:21" s="18" customFormat="1">
      <c r="A602" s="513" t="s">
        <v>609</v>
      </c>
      <c r="B602" s="513"/>
      <c r="C602" s="513"/>
      <c r="D602" s="513"/>
      <c r="E602" s="513"/>
      <c r="F602" s="513"/>
      <c r="G602" s="172"/>
      <c r="H602" s="126"/>
      <c r="I602" s="126"/>
    </row>
    <row r="603" spans="1:21" s="18" customFormat="1">
      <c r="A603" s="156" t="s">
        <v>610</v>
      </c>
      <c r="B603" s="223"/>
      <c r="C603" s="223"/>
      <c r="D603" s="223"/>
      <c r="E603" s="223"/>
      <c r="F603" s="530">
        <v>1</v>
      </c>
      <c r="G603" s="530"/>
      <c r="H603" s="331">
        <v>4</v>
      </c>
      <c r="I603" s="331">
        <v>5</v>
      </c>
      <c r="J603" s="461"/>
    </row>
    <row r="604" spans="1:21" s="18" customFormat="1" ht="12.75" customHeight="1">
      <c r="A604" s="149" t="s">
        <v>611</v>
      </c>
      <c r="B604" s="224"/>
      <c r="C604" s="224"/>
      <c r="D604" s="224"/>
      <c r="E604" s="224"/>
      <c r="F604" s="519" t="s">
        <v>612</v>
      </c>
      <c r="G604" s="519"/>
      <c r="H604" s="331" t="s">
        <v>613</v>
      </c>
      <c r="I604" s="331" t="s">
        <v>614</v>
      </c>
      <c r="J604" s="461"/>
    </row>
    <row r="605" spans="1:21" s="18" customFormat="1">
      <c r="A605" s="157"/>
      <c r="B605" s="225"/>
      <c r="C605" s="225"/>
      <c r="D605" s="225"/>
      <c r="E605" s="225"/>
      <c r="F605" s="524"/>
      <c r="G605" s="524"/>
      <c r="H605" s="332" t="s">
        <v>270</v>
      </c>
      <c r="I605" s="332">
        <v>2024</v>
      </c>
      <c r="J605" s="461"/>
    </row>
    <row r="606" spans="1:21" s="10" customFormat="1">
      <c r="A606" s="233" t="s">
        <v>615</v>
      </c>
      <c r="B606" s="233"/>
      <c r="C606" s="233"/>
      <c r="D606" s="233"/>
      <c r="E606" s="234"/>
      <c r="F606" s="235"/>
      <c r="G606" s="234"/>
      <c r="H606" s="236">
        <f t="shared" ref="H606" si="184">SUM(H311+H390+H427+H430)</f>
        <v>260291</v>
      </c>
      <c r="I606" s="236">
        <f t="shared" ref="I606" si="185">SUM(I311+I390+I427+I430)</f>
        <v>311791</v>
      </c>
    </row>
    <row r="607" spans="1:21" s="18" customFormat="1">
      <c r="A607" s="20" t="s">
        <v>304</v>
      </c>
      <c r="B607" s="26"/>
      <c r="C607" s="26"/>
      <c r="D607" s="26"/>
      <c r="E607" s="20"/>
      <c r="F607" s="25" t="s">
        <v>616</v>
      </c>
      <c r="G607" s="20"/>
      <c r="H607" s="109">
        <f t="shared" ref="H607" si="186">SUM(H311+H390)</f>
        <v>195291</v>
      </c>
      <c r="I607" s="109">
        <f t="shared" ref="I607" si="187">SUM(I311+I390)</f>
        <v>270791</v>
      </c>
    </row>
    <row r="608" spans="1:21" s="10" customFormat="1">
      <c r="A608" s="233" t="s">
        <v>617</v>
      </c>
      <c r="B608" s="233"/>
      <c r="C608" s="233"/>
      <c r="D608" s="233"/>
      <c r="E608" s="234"/>
      <c r="F608" s="235"/>
      <c r="G608" s="234"/>
      <c r="H608" s="236">
        <f t="shared" ref="H608" si="188">SUM(H580)</f>
        <v>27850</v>
      </c>
      <c r="I608" s="236">
        <f t="shared" ref="I608" si="189">SUM(I580)</f>
        <v>27850</v>
      </c>
    </row>
    <row r="609" spans="1:9" s="18" customFormat="1">
      <c r="A609" s="56" t="s">
        <v>605</v>
      </c>
      <c r="B609" s="26"/>
      <c r="C609" s="26"/>
      <c r="D609" s="26"/>
      <c r="E609" s="20"/>
      <c r="F609" s="25" t="s">
        <v>618</v>
      </c>
      <c r="G609" s="20"/>
      <c r="H609" s="109">
        <f t="shared" ref="H609" si="190">SUM(H595)</f>
        <v>300</v>
      </c>
      <c r="I609" s="109">
        <f t="shared" ref="I609" si="191">SUM(I595)</f>
        <v>300</v>
      </c>
    </row>
    <row r="610" spans="1:9" s="18" customFormat="1">
      <c r="A610" s="20" t="s">
        <v>600</v>
      </c>
      <c r="B610" s="26"/>
      <c r="C610" s="26"/>
      <c r="D610" s="26"/>
      <c r="E610" s="20"/>
      <c r="F610" s="25" t="s">
        <v>619</v>
      </c>
      <c r="G610" s="58"/>
      <c r="H610" s="109">
        <f t="shared" ref="H610" si="192">SUM(H589+H591+H593)</f>
        <v>22500</v>
      </c>
      <c r="I610" s="109">
        <f t="shared" ref="I610" si="193">SUM(I589+I591+I593)</f>
        <v>22500</v>
      </c>
    </row>
    <row r="611" spans="1:9" s="18" customFormat="1">
      <c r="A611" s="20" t="s">
        <v>590</v>
      </c>
      <c r="B611" s="26"/>
      <c r="C611" s="26"/>
      <c r="D611" s="26"/>
      <c r="E611" s="20"/>
      <c r="F611" s="25" t="s">
        <v>620</v>
      </c>
      <c r="G611" s="58"/>
      <c r="H611" s="109">
        <f t="shared" ref="H611" si="194">SUM(H581+H597+H599)</f>
        <v>5050</v>
      </c>
      <c r="I611" s="109">
        <f t="shared" ref="I611" si="195">SUM(I581+I597+I599)</f>
        <v>5050</v>
      </c>
    </row>
    <row r="612" spans="1:9" s="10" customFormat="1">
      <c r="A612" s="233" t="s">
        <v>621</v>
      </c>
      <c r="B612" s="233"/>
      <c r="C612" s="233"/>
      <c r="D612" s="233"/>
      <c r="E612" s="234"/>
      <c r="F612" s="235"/>
      <c r="G612" s="234"/>
      <c r="H612" s="236">
        <f t="shared" ref="H612" si="196">SUM(H468+H497++H502)</f>
        <v>17880</v>
      </c>
      <c r="I612" s="236">
        <f t="shared" ref="I612" si="197">SUM(I468+I497++I502)</f>
        <v>17880</v>
      </c>
    </row>
    <row r="613" spans="1:9" s="18" customFormat="1">
      <c r="A613" s="20" t="s">
        <v>464</v>
      </c>
      <c r="B613" s="26"/>
      <c r="C613" s="26"/>
      <c r="D613" s="26"/>
      <c r="E613" s="20"/>
      <c r="F613" s="25" t="s">
        <v>622</v>
      </c>
      <c r="G613" s="20"/>
      <c r="H613" s="109">
        <f t="shared" ref="H613" si="198">SUM(H468+H502)</f>
        <v>16880</v>
      </c>
      <c r="I613" s="109">
        <f t="shared" ref="I613" si="199">SUM(I468+I502)</f>
        <v>16880</v>
      </c>
    </row>
    <row r="614" spans="1:9" s="18" customFormat="1">
      <c r="A614" s="20" t="s">
        <v>497</v>
      </c>
      <c r="B614" s="26"/>
      <c r="C614" s="26"/>
      <c r="D614" s="26"/>
      <c r="E614" s="20"/>
      <c r="F614" s="25" t="s">
        <v>623</v>
      </c>
      <c r="G614" s="58"/>
      <c r="H614" s="109">
        <f t="shared" ref="H614" si="200">SUM(H497)</f>
        <v>1000</v>
      </c>
      <c r="I614" s="109">
        <f t="shared" ref="I614" si="201">SUM(I497)</f>
        <v>1000</v>
      </c>
    </row>
    <row r="615" spans="1:9" s="10" customFormat="1">
      <c r="A615" s="233" t="s">
        <v>624</v>
      </c>
      <c r="B615" s="233"/>
      <c r="C615" s="233"/>
      <c r="D615" s="233"/>
      <c r="E615" s="234"/>
      <c r="F615" s="235"/>
      <c r="G615" s="234"/>
      <c r="H615" s="236">
        <v>0</v>
      </c>
      <c r="I615" s="236">
        <v>0</v>
      </c>
    </row>
    <row r="616" spans="1:9" s="18" customFormat="1">
      <c r="A616" s="20" t="s">
        <v>625</v>
      </c>
      <c r="B616" s="26"/>
      <c r="C616" s="26"/>
      <c r="D616" s="26"/>
      <c r="E616" s="20"/>
      <c r="F616" s="25" t="s">
        <v>626</v>
      </c>
      <c r="G616" s="20"/>
      <c r="H616" s="109">
        <v>0</v>
      </c>
      <c r="I616" s="109">
        <v>0</v>
      </c>
    </row>
    <row r="617" spans="1:9" s="10" customFormat="1">
      <c r="A617" s="233" t="s">
        <v>627</v>
      </c>
      <c r="B617" s="233"/>
      <c r="C617" s="233"/>
      <c r="D617" s="233"/>
      <c r="E617" s="234"/>
      <c r="F617" s="235"/>
      <c r="G617" s="234"/>
      <c r="H617" s="236">
        <f t="shared" ref="H617" si="202">SUM(H392+H411+H414+H416+H418+H420+H423+H432+H436+H438+H441+H443+H447+H454+H456+H460+H487+H489+H495+H500)</f>
        <v>622900</v>
      </c>
      <c r="I617" s="236">
        <f t="shared" ref="I617" si="203">SUM(I392+I411+I414+I416+I418+I420+I423+I432+I436+I438+I441+I443+I447+I454+I456+I460+I487+I489+I495+I500)</f>
        <v>987900</v>
      </c>
    </row>
    <row r="618" spans="1:9" s="18" customFormat="1">
      <c r="A618" s="20" t="s">
        <v>383</v>
      </c>
      <c r="B618" s="26"/>
      <c r="C618" s="26"/>
      <c r="D618" s="26"/>
      <c r="E618" s="20"/>
      <c r="F618" s="25" t="s">
        <v>628</v>
      </c>
      <c r="G618" s="20"/>
      <c r="H618" s="109">
        <f t="shared" ref="H618" si="204">SUM(H392+H411+H414+H416+H418+H420+H423+H436+H441+H443+H447+H454+H456+H460+H489+H495)</f>
        <v>579900</v>
      </c>
      <c r="I618" s="109">
        <f t="shared" ref="I618" si="205">SUM(I392+I411+I414+I416+I418+I420+I423+I436+I441+I443+I447+I454+I456+I460+I489+I495)</f>
        <v>954900</v>
      </c>
    </row>
    <row r="619" spans="1:9" s="18" customFormat="1">
      <c r="A619" s="20" t="s">
        <v>433</v>
      </c>
      <c r="B619" s="26"/>
      <c r="C619" s="26"/>
      <c r="D619" s="26"/>
      <c r="E619" s="20"/>
      <c r="F619" s="25" t="s">
        <v>629</v>
      </c>
      <c r="G619" s="20"/>
      <c r="H619" s="109">
        <f t="shared" ref="H619" si="206">SUM(H438)</f>
        <v>10000</v>
      </c>
      <c r="I619" s="109">
        <f t="shared" ref="I619" si="207">SUM(I438)</f>
        <v>10000</v>
      </c>
    </row>
    <row r="620" spans="1:9" s="18" customFormat="1">
      <c r="A620" s="20" t="s">
        <v>427</v>
      </c>
      <c r="B620" s="26"/>
      <c r="C620" s="26"/>
      <c r="D620" s="26"/>
      <c r="E620" s="20"/>
      <c r="F620" s="25" t="s">
        <v>630</v>
      </c>
      <c r="G620" s="58"/>
      <c r="H620" s="109">
        <f t="shared" ref="H620" si="208">SUM(H432)</f>
        <v>24000</v>
      </c>
      <c r="I620" s="109">
        <f t="shared" ref="I620" si="209">SUM(I432)</f>
        <v>14000</v>
      </c>
    </row>
    <row r="621" spans="1:9" s="18" customFormat="1">
      <c r="A621" s="20" t="s">
        <v>487</v>
      </c>
      <c r="B621" s="26"/>
      <c r="C621" s="26"/>
      <c r="D621" s="26"/>
      <c r="E621" s="20"/>
      <c r="F621" s="238" t="s">
        <v>631</v>
      </c>
      <c r="G621" s="58"/>
      <c r="H621" s="109">
        <f t="shared" ref="H621" si="210">SUM(H487+H500)</f>
        <v>9000</v>
      </c>
      <c r="I621" s="109">
        <f t="shared" ref="I621" si="211">SUM(I487+I500)</f>
        <v>9000</v>
      </c>
    </row>
    <row r="622" spans="1:9" s="10" customFormat="1" ht="12" customHeight="1">
      <c r="A622" s="233" t="s">
        <v>632</v>
      </c>
      <c r="B622" s="233"/>
      <c r="C622" s="233"/>
      <c r="D622" s="233"/>
      <c r="E622" s="234"/>
      <c r="F622" s="235"/>
      <c r="G622" s="234"/>
      <c r="H622" s="236">
        <f t="shared" ref="H622" si="212">SUM(H541+H550+H575)</f>
        <v>18600</v>
      </c>
      <c r="I622" s="236">
        <f t="shared" ref="I622" si="213">SUM(I541+I550+I575)</f>
        <v>48600</v>
      </c>
    </row>
    <row r="623" spans="1:9" s="18" customFormat="1">
      <c r="A623" s="20" t="s">
        <v>548</v>
      </c>
      <c r="B623" s="26"/>
      <c r="C623" s="26"/>
      <c r="D623" s="26"/>
      <c r="E623" s="20"/>
      <c r="F623" s="25" t="s">
        <v>633</v>
      </c>
      <c r="G623" s="20"/>
      <c r="H623" s="109">
        <f t="shared" ref="H623" si="214">SUM(H550)</f>
        <v>4000</v>
      </c>
      <c r="I623" s="109">
        <f t="shared" ref="I623" si="215">SUM(I550)</f>
        <v>4000</v>
      </c>
    </row>
    <row r="624" spans="1:9" s="18" customFormat="1">
      <c r="A624" s="20" t="s">
        <v>539</v>
      </c>
      <c r="B624" s="26"/>
      <c r="C624" s="26"/>
      <c r="D624" s="26"/>
      <c r="E624" s="20"/>
      <c r="F624" s="25" t="s">
        <v>634</v>
      </c>
      <c r="G624" s="58"/>
      <c r="H624" s="109">
        <f t="shared" ref="H624" si="216">SUM(H541)</f>
        <v>10100</v>
      </c>
      <c r="I624" s="109">
        <f t="shared" ref="I624" si="217">SUM(I541)</f>
        <v>40100</v>
      </c>
    </row>
    <row r="625" spans="1:9" s="18" customFormat="1">
      <c r="A625" s="20" t="s">
        <v>582</v>
      </c>
      <c r="B625" s="26"/>
      <c r="C625" s="26"/>
      <c r="D625" s="26"/>
      <c r="E625" s="20"/>
      <c r="F625" s="25" t="s">
        <v>635</v>
      </c>
      <c r="G625" s="58"/>
      <c r="H625" s="109">
        <f t="shared" ref="H625" si="218">SUM(H575)</f>
        <v>4500</v>
      </c>
      <c r="I625" s="109">
        <f t="shared" ref="I625" si="219">SUM(I575)</f>
        <v>4500</v>
      </c>
    </row>
    <row r="626" spans="1:9" s="10" customFormat="1">
      <c r="A626" s="233" t="s">
        <v>636</v>
      </c>
      <c r="B626" s="233"/>
      <c r="C626" s="233"/>
      <c r="D626" s="233"/>
      <c r="E626" s="234"/>
      <c r="F626" s="235"/>
      <c r="G626" s="234"/>
      <c r="H626" s="236">
        <f t="shared" ref="H626" si="220">SUM(H522+H504)</f>
        <v>811500</v>
      </c>
      <c r="I626" s="236">
        <f t="shared" ref="I626" si="221">SUM(I522+I504)</f>
        <v>730500</v>
      </c>
    </row>
    <row r="627" spans="1:9" s="18" customFormat="1">
      <c r="A627" s="20" t="s">
        <v>506</v>
      </c>
      <c r="B627" s="26"/>
      <c r="C627" s="26"/>
      <c r="D627" s="26"/>
      <c r="E627" s="20"/>
      <c r="F627" s="25" t="s">
        <v>637</v>
      </c>
      <c r="G627" s="20"/>
      <c r="H627" s="109">
        <f t="shared" ref="H627" si="222">SUM(H522+H504)</f>
        <v>811500</v>
      </c>
      <c r="I627" s="109">
        <f t="shared" ref="I627" si="223">SUM(I522+I504)</f>
        <v>730500</v>
      </c>
    </row>
    <row r="628" spans="1:9" s="10" customFormat="1">
      <c r="A628" s="233" t="s">
        <v>638</v>
      </c>
      <c r="B628" s="233"/>
      <c r="C628" s="233"/>
      <c r="D628" s="233"/>
      <c r="E628" s="234"/>
      <c r="F628" s="235"/>
      <c r="G628" s="234"/>
      <c r="H628" s="236">
        <f t="shared" ref="H628" si="224">SUM(H553)</f>
        <v>58900</v>
      </c>
      <c r="I628" s="236">
        <f t="shared" ref="I628" si="225">SUM(I553)</f>
        <v>58900</v>
      </c>
    </row>
    <row r="629" spans="1:9" s="18" customFormat="1" ht="12" customHeight="1">
      <c r="A629" s="20" t="s">
        <v>555</v>
      </c>
      <c r="B629" s="26"/>
      <c r="C629" s="26"/>
      <c r="D629" s="26"/>
      <c r="E629" s="20"/>
      <c r="F629" s="25" t="s">
        <v>639</v>
      </c>
      <c r="G629" s="20"/>
      <c r="H629" s="109">
        <f t="shared" ref="H629" si="226">SUM(H555+H569+H572)</f>
        <v>5450</v>
      </c>
      <c r="I629" s="109">
        <f t="shared" ref="I629" si="227">SUM(I555+I569+I572)</f>
        <v>5450</v>
      </c>
    </row>
    <row r="630" spans="1:9" s="18" customFormat="1" ht="12" customHeight="1">
      <c r="A630" s="20" t="s">
        <v>576</v>
      </c>
      <c r="B630" s="26"/>
      <c r="C630" s="26"/>
      <c r="D630" s="26"/>
      <c r="E630" s="20"/>
      <c r="F630" s="25" t="s">
        <v>640</v>
      </c>
      <c r="G630" s="20"/>
      <c r="H630" s="109">
        <f t="shared" ref="H630" si="228">SUM(H570)</f>
        <v>1300</v>
      </c>
      <c r="I630" s="109">
        <f t="shared" ref="I630" si="229">SUM(I570)</f>
        <v>1300</v>
      </c>
    </row>
    <row r="631" spans="1:9" s="18" customFormat="1" ht="12" customHeight="1">
      <c r="A631" s="20" t="s">
        <v>563</v>
      </c>
      <c r="B631" s="26"/>
      <c r="C631" s="26"/>
      <c r="D631" s="26"/>
      <c r="E631" s="20"/>
      <c r="F631" s="25" t="s">
        <v>641</v>
      </c>
      <c r="G631" s="20"/>
      <c r="H631" s="109">
        <f t="shared" ref="H631" si="230">SUM(H559)</f>
        <v>3000</v>
      </c>
      <c r="I631" s="109">
        <f t="shared" ref="I631" si="231">SUM(I559)</f>
        <v>3000</v>
      </c>
    </row>
    <row r="632" spans="1:9" s="18" customFormat="1" ht="12" customHeight="1">
      <c r="A632" s="20" t="s">
        <v>558</v>
      </c>
      <c r="B632" s="26"/>
      <c r="C632" s="26"/>
      <c r="D632" s="26"/>
      <c r="E632" s="20"/>
      <c r="F632" s="25" t="s">
        <v>642</v>
      </c>
      <c r="G632" s="20"/>
      <c r="H632" s="109">
        <f t="shared" ref="H632" si="232">SUM(H556)</f>
        <v>800</v>
      </c>
      <c r="I632" s="109">
        <f t="shared" ref="I632" si="233">SUM(I556)</f>
        <v>800</v>
      </c>
    </row>
    <row r="633" spans="1:9" s="18" customFormat="1">
      <c r="A633" s="20" t="s">
        <v>560</v>
      </c>
      <c r="B633" s="26"/>
      <c r="C633" s="26"/>
      <c r="D633" s="26"/>
      <c r="E633" s="20"/>
      <c r="F633" s="238" t="s">
        <v>643</v>
      </c>
      <c r="G633" s="20"/>
      <c r="H633" s="109">
        <f t="shared" ref="H633" si="234">SUM(H557+H558+H560+H563)</f>
        <v>27700</v>
      </c>
      <c r="I633" s="109">
        <f t="shared" ref="I633" si="235">SUM(I557+I558+I560+I563)</f>
        <v>27700</v>
      </c>
    </row>
    <row r="634" spans="1:9" s="18" customFormat="1">
      <c r="A634" s="20" t="s">
        <v>569</v>
      </c>
      <c r="B634" s="26"/>
      <c r="C634" s="26"/>
      <c r="D634" s="26"/>
      <c r="E634" s="20"/>
      <c r="F634" s="25" t="s">
        <v>644</v>
      </c>
      <c r="G634" s="58"/>
      <c r="H634" s="109">
        <f t="shared" ref="H634" si="236">SUM(H564+H565+H567+H568+H571+H573+H574)</f>
        <v>14650</v>
      </c>
      <c r="I634" s="109">
        <f t="shared" ref="I634" si="237">SUM(I564+I565+I567+I568+I571+I573+I574)</f>
        <v>14650</v>
      </c>
    </row>
    <row r="635" spans="1:9" s="18" customFormat="1">
      <c r="A635" s="506" t="s">
        <v>645</v>
      </c>
      <c r="B635" s="506"/>
      <c r="C635" s="506"/>
      <c r="D635" s="506"/>
      <c r="E635" s="506"/>
      <c r="F635" s="506"/>
      <c r="G635" s="301"/>
      <c r="H635" s="302">
        <f t="shared" ref="H635" si="238">SUM(H606+H608+H612+H615+H617+H622+H626+H628)</f>
        <v>1817921</v>
      </c>
      <c r="I635" s="302">
        <f t="shared" ref="I635" si="239">SUM(I606+I608+I612+I615+I617+I622+I626+I628)</f>
        <v>2183421</v>
      </c>
    </row>
    <row r="636" spans="1:9" s="232" customFormat="1">
      <c r="A636" s="501"/>
      <c r="B636" s="501"/>
      <c r="C636" s="501"/>
      <c r="D636" s="501"/>
      <c r="E636" s="501"/>
      <c r="F636" s="501"/>
      <c r="G636" s="501"/>
      <c r="H636" s="502"/>
      <c r="I636" s="502"/>
    </row>
    <row r="637" spans="1:9">
      <c r="A637" s="101"/>
      <c r="B637" s="135"/>
      <c r="C637" s="135"/>
      <c r="D637" s="135"/>
      <c r="E637" s="102"/>
      <c r="F637" s="103" t="s">
        <v>646</v>
      </c>
      <c r="G637" s="173"/>
      <c r="H637" s="103"/>
      <c r="I637" s="103"/>
    </row>
    <row r="638" spans="1:9">
      <c r="A638" s="101"/>
      <c r="B638" s="135"/>
      <c r="C638" s="135"/>
      <c r="D638" s="135"/>
      <c r="E638" s="102"/>
      <c r="F638" s="103"/>
      <c r="G638" s="173"/>
      <c r="H638" s="103"/>
      <c r="I638" s="103"/>
    </row>
    <row r="639" spans="1:9" ht="12.75" customHeight="1">
      <c r="A639" s="505" t="s">
        <v>647</v>
      </c>
      <c r="B639" s="505"/>
      <c r="C639" s="505"/>
      <c r="D639" s="505"/>
      <c r="E639" s="505"/>
      <c r="F639" s="505"/>
      <c r="G639" s="505"/>
      <c r="H639" s="505"/>
      <c r="I639" s="505"/>
    </row>
    <row r="640" spans="1:9">
      <c r="A640" s="101"/>
      <c r="B640" s="135"/>
      <c r="C640" s="135"/>
      <c r="D640" s="135"/>
      <c r="E640" s="102"/>
      <c r="F640" s="99"/>
      <c r="G640" s="173"/>
      <c r="H640" s="504"/>
      <c r="I640" s="504"/>
    </row>
    <row r="641" spans="1:9">
      <c r="A641" s="99"/>
      <c r="B641" s="102"/>
      <c r="C641" s="102"/>
      <c r="D641" s="102"/>
      <c r="E641" s="102"/>
      <c r="F641" s="104"/>
      <c r="G641" s="504" t="s">
        <v>648</v>
      </c>
      <c r="H641" s="504"/>
      <c r="I641" s="504"/>
    </row>
    <row r="642" spans="1:9">
      <c r="A642" s="99"/>
      <c r="B642" s="102"/>
      <c r="C642" s="102"/>
      <c r="D642" s="102"/>
      <c r="E642" s="102"/>
      <c r="F642" s="100"/>
      <c r="G642" s="504" t="s">
        <v>649</v>
      </c>
      <c r="H642" s="504"/>
      <c r="I642" s="504"/>
    </row>
    <row r="643" spans="1:9">
      <c r="A643" s="1"/>
      <c r="B643" s="20"/>
      <c r="C643" s="20"/>
      <c r="D643" s="20"/>
      <c r="E643" s="20"/>
      <c r="F643" s="3"/>
    </row>
    <row r="644" spans="1:9">
      <c r="A644" s="1"/>
      <c r="B644" s="20"/>
      <c r="C644" s="20"/>
      <c r="D644" s="20"/>
      <c r="E644" s="20"/>
      <c r="F644" s="3"/>
    </row>
    <row r="645" spans="1:9">
      <c r="A645" s="1"/>
      <c r="B645" s="20"/>
      <c r="C645" s="20"/>
      <c r="D645" s="20"/>
      <c r="E645" s="20"/>
      <c r="F645" s="3"/>
    </row>
    <row r="646" spans="1:9">
      <c r="A646" s="1"/>
      <c r="B646" s="20"/>
      <c r="C646" s="20"/>
      <c r="D646" s="20"/>
      <c r="E646" s="20"/>
      <c r="F646" s="3"/>
    </row>
    <row r="647" spans="1:9">
      <c r="A647" s="1"/>
      <c r="B647" s="20"/>
      <c r="C647" s="20"/>
      <c r="D647" s="20"/>
      <c r="E647" s="20"/>
      <c r="F647" s="2"/>
    </row>
    <row r="648" spans="1:9">
      <c r="A648" s="1"/>
      <c r="B648" s="20"/>
      <c r="C648" s="20"/>
      <c r="D648" s="20"/>
      <c r="E648" s="20"/>
      <c r="F648" s="2"/>
    </row>
    <row r="649" spans="1:9">
      <c r="A649" s="1"/>
      <c r="B649" s="20"/>
      <c r="C649" s="20"/>
      <c r="D649" s="20"/>
      <c r="E649" s="20"/>
      <c r="F649" s="2"/>
    </row>
    <row r="650" spans="1:9">
      <c r="A650" s="1"/>
      <c r="B650" s="20"/>
      <c r="C650" s="20"/>
      <c r="D650" s="20"/>
      <c r="E650" s="20"/>
      <c r="F650" s="2"/>
    </row>
    <row r="651" spans="1:9">
      <c r="A651" s="1"/>
      <c r="B651" s="20"/>
      <c r="C651" s="20"/>
      <c r="D651" s="20"/>
      <c r="E651" s="20"/>
      <c r="F651" s="2"/>
    </row>
    <row r="652" spans="1:9">
      <c r="A652" s="1"/>
      <c r="B652" s="20"/>
      <c r="C652" s="20"/>
      <c r="D652" s="20"/>
      <c r="E652" s="20"/>
      <c r="F652" s="2"/>
    </row>
    <row r="653" spans="1:9">
      <c r="A653" s="1"/>
      <c r="B653" s="20"/>
      <c r="C653" s="20"/>
      <c r="D653" s="20"/>
      <c r="E653" s="20"/>
      <c r="F653" s="2"/>
    </row>
    <row r="654" spans="1:9">
      <c r="A654" s="1"/>
      <c r="B654" s="20"/>
      <c r="C654" s="20"/>
      <c r="D654" s="20"/>
      <c r="E654" s="20"/>
      <c r="F654" s="2"/>
    </row>
    <row r="655" spans="1:9">
      <c r="A655" s="1"/>
      <c r="B655" s="20"/>
      <c r="C655" s="20"/>
      <c r="D655" s="20"/>
      <c r="E655" s="20"/>
      <c r="F655" s="2"/>
    </row>
    <row r="656" spans="1:9">
      <c r="A656" s="1"/>
      <c r="B656" s="20"/>
      <c r="C656" s="20"/>
      <c r="D656" s="20"/>
      <c r="E656" s="20"/>
      <c r="F656" s="2"/>
    </row>
    <row r="657" spans="1:6">
      <c r="A657" s="1"/>
      <c r="B657" s="20"/>
      <c r="C657" s="20"/>
      <c r="D657" s="20"/>
      <c r="E657" s="20"/>
      <c r="F657" s="2"/>
    </row>
    <row r="658" spans="1:6">
      <c r="A658" s="1"/>
      <c r="B658" s="20"/>
      <c r="C658" s="20"/>
      <c r="D658" s="20"/>
      <c r="E658" s="20"/>
      <c r="F658" s="2"/>
    </row>
    <row r="659" spans="1:6">
      <c r="A659" s="1"/>
      <c r="B659" s="20"/>
      <c r="C659" s="20"/>
      <c r="D659" s="20"/>
      <c r="E659" s="20"/>
      <c r="F659" s="2"/>
    </row>
    <row r="660" spans="1:6">
      <c r="A660" s="1"/>
      <c r="B660" s="20"/>
      <c r="C660" s="20"/>
      <c r="D660" s="20"/>
      <c r="E660" s="20"/>
      <c r="F660" s="2"/>
    </row>
    <row r="661" spans="1:6">
      <c r="A661" s="1"/>
      <c r="B661" s="20"/>
      <c r="C661" s="20"/>
      <c r="D661" s="20"/>
      <c r="E661" s="20"/>
      <c r="F661" s="2"/>
    </row>
    <row r="662" spans="1:6">
      <c r="A662" s="1"/>
      <c r="B662" s="20"/>
      <c r="C662" s="20"/>
      <c r="D662" s="20"/>
      <c r="E662" s="20"/>
      <c r="F662" s="2"/>
    </row>
    <row r="663" spans="1:6">
      <c r="A663" s="1"/>
      <c r="B663" s="20"/>
      <c r="C663" s="20"/>
      <c r="D663" s="20"/>
      <c r="E663" s="20"/>
      <c r="F663" s="2"/>
    </row>
    <row r="664" spans="1:6">
      <c r="A664" s="1"/>
      <c r="B664" s="20"/>
      <c r="C664" s="20"/>
      <c r="D664" s="20"/>
      <c r="E664" s="20"/>
      <c r="F664" s="2"/>
    </row>
    <row r="665" spans="1:6">
      <c r="A665" s="1"/>
      <c r="B665" s="20"/>
      <c r="C665" s="20"/>
      <c r="D665" s="20"/>
      <c r="E665" s="20"/>
      <c r="F665" s="2"/>
    </row>
    <row r="666" spans="1:6">
      <c r="A666" s="1"/>
      <c r="B666" s="20"/>
      <c r="C666" s="20"/>
      <c r="D666" s="20"/>
      <c r="E666" s="20"/>
      <c r="F666" s="2"/>
    </row>
    <row r="667" spans="1:6">
      <c r="A667" s="1"/>
      <c r="B667" s="20"/>
      <c r="C667" s="20"/>
      <c r="D667" s="20"/>
      <c r="E667" s="20"/>
      <c r="F667" s="2"/>
    </row>
    <row r="668" spans="1:6">
      <c r="A668" s="1"/>
      <c r="B668" s="20"/>
      <c r="C668" s="20"/>
      <c r="D668" s="20"/>
      <c r="E668" s="20"/>
      <c r="F668" s="2"/>
    </row>
    <row r="669" spans="1:6">
      <c r="A669" s="1"/>
      <c r="B669" s="20"/>
      <c r="C669" s="20"/>
      <c r="D669" s="20"/>
      <c r="E669" s="20"/>
      <c r="F669" s="2"/>
    </row>
    <row r="670" spans="1:6">
      <c r="A670" s="1"/>
      <c r="B670" s="20"/>
      <c r="C670" s="20"/>
      <c r="D670" s="20"/>
      <c r="E670" s="20"/>
      <c r="F670" s="2"/>
    </row>
    <row r="671" spans="1:6">
      <c r="A671" s="1"/>
      <c r="B671" s="20"/>
      <c r="C671" s="20"/>
      <c r="D671" s="20"/>
      <c r="E671" s="20"/>
      <c r="F671" s="2"/>
    </row>
    <row r="672" spans="1:6">
      <c r="A672" s="1"/>
      <c r="B672" s="20"/>
      <c r="C672" s="20"/>
      <c r="D672" s="20"/>
      <c r="E672" s="20"/>
      <c r="F672" s="2"/>
    </row>
    <row r="673" spans="1:6">
      <c r="A673" s="1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  <c r="F13587" s="2"/>
    </row>
    <row r="13588" spans="1:6">
      <c r="A13588" s="1"/>
      <c r="B13588" s="20"/>
      <c r="C13588" s="20"/>
      <c r="D13588" s="20"/>
      <c r="E13588" s="20"/>
    </row>
    <row r="13589" spans="1:6">
      <c r="A13589" s="1"/>
      <c r="B13589" s="20"/>
      <c r="C13589" s="20"/>
      <c r="D13589" s="20"/>
      <c r="E13589" s="20"/>
    </row>
    <row r="13590" spans="1:6">
      <c r="A13590" s="1"/>
      <c r="B13590" s="20"/>
      <c r="C13590" s="20"/>
      <c r="D13590" s="20"/>
      <c r="E13590" s="20"/>
    </row>
    <row r="13591" spans="1:6">
      <c r="A13591" s="1"/>
      <c r="B13591" s="20"/>
      <c r="C13591" s="20"/>
      <c r="D13591" s="20"/>
      <c r="E13591" s="20"/>
    </row>
    <row r="13592" spans="1:6">
      <c r="A13592" s="1"/>
      <c r="B13592" s="20"/>
      <c r="C13592" s="20"/>
      <c r="D13592" s="20"/>
      <c r="E13592" s="20"/>
    </row>
    <row r="13593" spans="1:6">
      <c r="A13593" s="1"/>
      <c r="B13593" s="20"/>
      <c r="C13593" s="20"/>
      <c r="D13593" s="20"/>
      <c r="E13593" s="20"/>
    </row>
    <row r="13594" spans="1:6">
      <c r="A13594" s="1"/>
      <c r="B13594" s="20"/>
      <c r="C13594" s="20"/>
      <c r="D13594" s="20"/>
      <c r="E13594" s="20"/>
    </row>
    <row r="13595" spans="1:6">
      <c r="A13595" s="1"/>
      <c r="B13595" s="20"/>
      <c r="C13595" s="20"/>
      <c r="D13595" s="20"/>
      <c r="E13595" s="20"/>
    </row>
    <row r="13596" spans="1:6">
      <c r="A13596" s="1"/>
      <c r="B13596" s="20"/>
      <c r="C13596" s="20"/>
      <c r="D13596" s="20"/>
      <c r="E13596" s="20"/>
    </row>
    <row r="13597" spans="1:6">
      <c r="A13597" s="1"/>
      <c r="B13597" s="20"/>
      <c r="C13597" s="20"/>
      <c r="D13597" s="20"/>
      <c r="E13597" s="20"/>
    </row>
    <row r="13598" spans="1:6">
      <c r="A13598" s="1"/>
      <c r="B13598" s="20"/>
      <c r="C13598" s="20"/>
      <c r="D13598" s="20"/>
      <c r="E13598" s="20"/>
    </row>
    <row r="13599" spans="1:6">
      <c r="A13599" s="1"/>
      <c r="B13599" s="20"/>
      <c r="C13599" s="20"/>
      <c r="D13599" s="20"/>
      <c r="E13599" s="20"/>
    </row>
    <row r="13600" spans="1:6">
      <c r="A13600" s="1"/>
      <c r="B13600" s="20"/>
      <c r="C13600" s="20"/>
      <c r="D13600" s="20"/>
      <c r="E13600" s="20"/>
    </row>
    <row r="13601" spans="1:9">
      <c r="A13601" s="1"/>
      <c r="B13601" s="20"/>
      <c r="C13601" s="20"/>
      <c r="D13601" s="20"/>
      <c r="E13601" s="20"/>
    </row>
    <row r="13602" spans="1:9">
      <c r="A13602" s="1"/>
      <c r="B13602" s="20"/>
      <c r="C13602" s="20"/>
      <c r="D13602" s="20"/>
      <c r="E13602" s="20"/>
    </row>
    <row r="13603" spans="1:9">
      <c r="A13603" s="1"/>
      <c r="B13603" s="20"/>
      <c r="C13603" s="20"/>
      <c r="D13603" s="20"/>
      <c r="E13603" s="20"/>
    </row>
    <row r="13604" spans="1:9">
      <c r="A13604" s="1"/>
      <c r="B13604" s="20"/>
      <c r="C13604" s="20"/>
      <c r="D13604" s="20"/>
      <c r="E13604" s="20"/>
    </row>
    <row r="13605" spans="1:9">
      <c r="A13605" s="1"/>
      <c r="B13605" s="20"/>
      <c r="C13605" s="20"/>
      <c r="D13605" s="20"/>
      <c r="E13605" s="20"/>
    </row>
    <row r="13606" spans="1:9">
      <c r="H13606" s="105"/>
      <c r="I13606" s="105"/>
    </row>
  </sheetData>
  <mergeCells count="35">
    <mergeCell ref="H640:I640"/>
    <mergeCell ref="A22:F22"/>
    <mergeCell ref="A20:I20"/>
    <mergeCell ref="F605:G605"/>
    <mergeCell ref="A303:I303"/>
    <mergeCell ref="A304:I304"/>
    <mergeCell ref="A306:A308"/>
    <mergeCell ref="B43:E43"/>
    <mergeCell ref="F603:G603"/>
    <mergeCell ref="B44:E44"/>
    <mergeCell ref="E269:E271"/>
    <mergeCell ref="E287:E289"/>
    <mergeCell ref="F276:G276"/>
    <mergeCell ref="A2:F2"/>
    <mergeCell ref="A3:F3"/>
    <mergeCell ref="A4:F4"/>
    <mergeCell ref="A5:F5"/>
    <mergeCell ref="A15:I15"/>
    <mergeCell ref="A6:F6"/>
    <mergeCell ref="A16:I17"/>
    <mergeCell ref="G641:I641"/>
    <mergeCell ref="G642:I642"/>
    <mergeCell ref="A639:I639"/>
    <mergeCell ref="A635:F635"/>
    <mergeCell ref="A19:I19"/>
    <mergeCell ref="E306:E308"/>
    <mergeCell ref="B307:D307"/>
    <mergeCell ref="A602:F602"/>
    <mergeCell ref="A21:F21"/>
    <mergeCell ref="A23:F23"/>
    <mergeCell ref="G306:G308"/>
    <mergeCell ref="A40:I40"/>
    <mergeCell ref="A41:I41"/>
    <mergeCell ref="A42:A44"/>
    <mergeCell ref="F604:G604"/>
  </mergeCells>
  <phoneticPr fontId="2" type="noConversion"/>
  <conditionalFormatting sqref="J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S.P.</dc:creator>
  <cp:keywords/>
  <dc:description/>
  <cp:lastModifiedBy>Lucija Kolić</cp:lastModifiedBy>
  <cp:revision/>
  <dcterms:created xsi:type="dcterms:W3CDTF">2000-10-29T15:13:53Z</dcterms:created>
  <dcterms:modified xsi:type="dcterms:W3CDTF">2023-03-30T18:01:18Z</dcterms:modified>
  <cp:category/>
  <cp:contentStatus/>
</cp:coreProperties>
</file>